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9014FE53-8C6C-4460-8449-849A60C48B6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Príloha č. 1" sheetId="2" r:id="rId1"/>
  </sheets>
  <definedNames>
    <definedName name="_xlnm._FilterDatabase" localSheetId="0" hidden="1">'Príloha č. 1'!$A$1:$L$74</definedName>
  </definedNames>
  <calcPr calcId="191029"/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3" i="2"/>
  <c r="H4" i="2"/>
  <c r="H2" i="2"/>
  <c r="F96" i="2" l="1"/>
  <c r="F107" i="2" l="1"/>
  <c r="F106" i="2"/>
  <c r="F105" i="2"/>
  <c r="F104" i="2"/>
  <c r="F103" i="2"/>
  <c r="F102" i="2"/>
  <c r="F101" i="2"/>
  <c r="F100" i="2"/>
  <c r="F99" i="2"/>
  <c r="F98" i="2"/>
  <c r="F95" i="2"/>
  <c r="F94" i="2"/>
  <c r="F93" i="2"/>
  <c r="F92" i="2"/>
  <c r="F91" i="2"/>
  <c r="F90" i="2"/>
  <c r="F89" i="2"/>
  <c r="F88" i="2"/>
  <c r="F87" i="2"/>
  <c r="F86" i="2"/>
  <c r="E103" i="2"/>
  <c r="E98" i="2"/>
  <c r="E89" i="2"/>
  <c r="E99" i="2"/>
  <c r="E91" i="2"/>
  <c r="E90" i="2"/>
  <c r="E102" i="2"/>
  <c r="E94" i="2"/>
  <c r="E95" i="2"/>
  <c r="E104" i="2"/>
  <c r="E92" i="2"/>
  <c r="E93" i="2"/>
  <c r="E105" i="2"/>
  <c r="E87" i="2"/>
  <c r="E107" i="2"/>
  <c r="F108" i="2" l="1"/>
  <c r="E106" i="2"/>
  <c r="E88" i="2"/>
  <c r="E100" i="2"/>
  <c r="E101" i="2"/>
  <c r="H75" i="2"/>
  <c r="E86" i="2"/>
  <c r="G75" i="2"/>
  <c r="E78" i="2" s="1"/>
  <c r="E79" i="2" s="1"/>
  <c r="E97" i="2" s="1"/>
  <c r="E96" i="2" l="1"/>
  <c r="E108" i="2"/>
  <c r="B64" i="2" l="1"/>
  <c r="I72" i="2"/>
  <c r="I73" i="2" s="1"/>
  <c r="J19" i="2"/>
  <c r="J11" i="2"/>
  <c r="J34" i="2"/>
  <c r="J67" i="2"/>
  <c r="J23" i="2"/>
</calcChain>
</file>

<file path=xl/sharedStrings.xml><?xml version="1.0" encoding="utf-8"?>
<sst xmlns="http://schemas.openxmlformats.org/spreadsheetml/2006/main" count="530" uniqueCount="226">
  <si>
    <t>P.č.</t>
  </si>
  <si>
    <t>Meno</t>
  </si>
  <si>
    <t>parc. č.</t>
  </si>
  <si>
    <t>Krnáč Oto</t>
  </si>
  <si>
    <t>záhrada</t>
  </si>
  <si>
    <t>les</t>
  </si>
  <si>
    <t>OP</t>
  </si>
  <si>
    <t>výmera m2</t>
  </si>
  <si>
    <t>záhr. Rekreačná oblasť</t>
  </si>
  <si>
    <t>záhr. Rekreačná oblasť s funkciou pivničné domčeky a chaty</t>
  </si>
  <si>
    <t>záhr. Rybárska samota s funkciou záhrd. Domčeka</t>
  </si>
  <si>
    <t>zmiešané územie so zeleňou s dominatnou fukciou bývania v RD</t>
  </si>
  <si>
    <t>rekreačno-relaxačná oblasť s funkciou 2 lených domčekov</t>
  </si>
  <si>
    <t>Poľovnícke združenie</t>
  </si>
  <si>
    <t>6071/1</t>
  </si>
  <si>
    <t>Csanádi Gabriel</t>
  </si>
  <si>
    <t>chov. A pest. V rámci drobných chovov</t>
  </si>
  <si>
    <t>Lengyel Ladislav</t>
  </si>
  <si>
    <t>zmiešané územie  s dominatnou fukciou bývania v RD</t>
  </si>
  <si>
    <t>zmiešané územie s dominantnou funkciou bývania v RD</t>
  </si>
  <si>
    <t>Dekany s.r.o.</t>
  </si>
  <si>
    <t>6528/2</t>
  </si>
  <si>
    <t>komunálna výroba</t>
  </si>
  <si>
    <t>Marikovecz Peter</t>
  </si>
  <si>
    <t>345/1</t>
  </si>
  <si>
    <t>autodieľňa</t>
  </si>
  <si>
    <t>Nyul Árpád</t>
  </si>
  <si>
    <t>Guba Igor</t>
  </si>
  <si>
    <t>vinica</t>
  </si>
  <si>
    <t>funkcia občianskej vybavenosti</t>
  </si>
  <si>
    <t>Pastorek Jozef</t>
  </si>
  <si>
    <t>Ing. Germanová Katarína</t>
  </si>
  <si>
    <t>ostatná plocha</t>
  </si>
  <si>
    <t>vybudovanie drobnej stavby na rekreačné účely</t>
  </si>
  <si>
    <t>Ing. Szeilerová Katarína</t>
  </si>
  <si>
    <t>5453/1</t>
  </si>
  <si>
    <t>op</t>
  </si>
  <si>
    <t>rekreácia</t>
  </si>
  <si>
    <t>5452/1</t>
  </si>
  <si>
    <t>druh</t>
  </si>
  <si>
    <t xml:space="preserve">k.ú. </t>
  </si>
  <si>
    <t>Svätý Peter</t>
  </si>
  <si>
    <t>Svätý Peter - Briežky</t>
  </si>
  <si>
    <t>3742/1</t>
  </si>
  <si>
    <t>Obec Svätý Peter</t>
  </si>
  <si>
    <t>6490/1</t>
  </si>
  <si>
    <t>2079/53</t>
  </si>
  <si>
    <t>miestna komunikácia</t>
  </si>
  <si>
    <t>6528/1</t>
  </si>
  <si>
    <t>pokračovať vo výstavbe RD</t>
  </si>
  <si>
    <t>nové stavebné pozemky</t>
  </si>
  <si>
    <t>výstavba 6 ks RD + miestna komunikácia</t>
  </si>
  <si>
    <t>okolo kaštiela - chránený park ( manipulačné pásmo )</t>
  </si>
  <si>
    <t>ZD4-1</t>
  </si>
  <si>
    <t>ZD4-2</t>
  </si>
  <si>
    <t>ZD4-3</t>
  </si>
  <si>
    <t>ZD4-4</t>
  </si>
  <si>
    <t>ZD4-5</t>
  </si>
  <si>
    <t>ZD4-6</t>
  </si>
  <si>
    <t>ZD4-7</t>
  </si>
  <si>
    <t>ZD4-8</t>
  </si>
  <si>
    <t>ZD4-9</t>
  </si>
  <si>
    <t>ZD4-10</t>
  </si>
  <si>
    <t>ZD4-11</t>
  </si>
  <si>
    <t>ZD4-12</t>
  </si>
  <si>
    <t>ZD4-13</t>
  </si>
  <si>
    <t>ZD4-14</t>
  </si>
  <si>
    <t>ZD4-17</t>
  </si>
  <si>
    <t>ZD4-18</t>
  </si>
  <si>
    <t>ZD4-20</t>
  </si>
  <si>
    <t>ZD4-21</t>
  </si>
  <si>
    <t>ZD4-22</t>
  </si>
  <si>
    <t>ZD4-23</t>
  </si>
  <si>
    <t>ZD4-24</t>
  </si>
  <si>
    <t>ZD4-25</t>
  </si>
  <si>
    <t>ZD4-26</t>
  </si>
  <si>
    <t>ZD4-27</t>
  </si>
  <si>
    <t>ZD4-28</t>
  </si>
  <si>
    <t>ZD4-29</t>
  </si>
  <si>
    <t>ZD4-30</t>
  </si>
  <si>
    <t>ZD4-31</t>
  </si>
  <si>
    <t>ZD4-32</t>
  </si>
  <si>
    <t>ZD4-33</t>
  </si>
  <si>
    <t>označenie vo výkrese vymedzenia</t>
  </si>
  <si>
    <t>rozloha (Ha)</t>
  </si>
  <si>
    <t>124/1</t>
  </si>
  <si>
    <t>124/2</t>
  </si>
  <si>
    <t>trhovisko</t>
  </si>
  <si>
    <t>ZD4-35</t>
  </si>
  <si>
    <t>ZD4-39</t>
  </si>
  <si>
    <t>2284/5</t>
  </si>
  <si>
    <t>2284/1</t>
  </si>
  <si>
    <t>2285/4</t>
  </si>
  <si>
    <t>k.ú. Svätý Peter, preklasifikovať na priemyselnú zónu</t>
  </si>
  <si>
    <t>ZD4-40</t>
  </si>
  <si>
    <t>ZD4-41</t>
  </si>
  <si>
    <t>ZD4-42</t>
  </si>
  <si>
    <t>Hamran Tibor</t>
  </si>
  <si>
    <t>5452/2, 5456</t>
  </si>
  <si>
    <t>ZD4-43</t>
  </si>
  <si>
    <t>5280-5282</t>
  </si>
  <si>
    <t>najprv ťažba, potom rekreácia</t>
  </si>
  <si>
    <t>ZD4-45</t>
  </si>
  <si>
    <t>ZD4-46</t>
  </si>
  <si>
    <t>vodozádržné opatrenia v zmysle dokumentácie</t>
  </si>
  <si>
    <t>skontrolovať hranicu intravilánu</t>
  </si>
  <si>
    <t>strelnica na malorážkovú, pištolovú, guľovnicovú a brokovú v areáli už existujúcej strelnici+zakresliť jestvujúcu strelnicu</t>
  </si>
  <si>
    <t>areál poľnohospodárskej výroby - sad so služobným bytom (1ks stavby v nadväznosti na Dulovce</t>
  </si>
  <si>
    <t>rekreačná chatka a skladovanie - 1chata</t>
  </si>
  <si>
    <t>zmiešané územie s dominantnou funkciou bývania v RD (štúdia podklad)</t>
  </si>
  <si>
    <t>ZD4-47</t>
  </si>
  <si>
    <t>ZD4-48</t>
  </si>
  <si>
    <t>ZD4-49</t>
  </si>
  <si>
    <t>ZD4-50</t>
  </si>
  <si>
    <t>ZD4-51</t>
  </si>
  <si>
    <t>ZD4-52</t>
  </si>
  <si>
    <t>ZD4-53</t>
  </si>
  <si>
    <t>ZD4-54</t>
  </si>
  <si>
    <t>ZD4-56</t>
  </si>
  <si>
    <t>územie pre dopravnú obsluhu, ČSPHM, parkovanie, stravovanie,</t>
  </si>
  <si>
    <t>záchytné parkovisko pre nákladné autá, územie pre dopravnú obsluhu</t>
  </si>
  <si>
    <t>studne jestvujúce (vrt pitnej vody)</t>
  </si>
  <si>
    <t>vodojem</t>
  </si>
  <si>
    <t xml:space="preserve">6910, 6909/1, 6909/2, 6912, </t>
  </si>
  <si>
    <t>retenčná nádrž VPS</t>
  </si>
  <si>
    <t>suchý polder na začiatku lesoparku</t>
  </si>
  <si>
    <t>6415, 6414</t>
  </si>
  <si>
    <t>zavlažovacia jama</t>
  </si>
  <si>
    <t>ZD4-57</t>
  </si>
  <si>
    <t>lesopark (lokalita Új Szolo=Nové Hrozno)</t>
  </si>
  <si>
    <t>Odporúčanie  spracovateľa</t>
  </si>
  <si>
    <t>požiadavka zmeny</t>
  </si>
  <si>
    <t>Návrh  Zmeny a doplnky v zmysle terminológie SUPN</t>
  </si>
  <si>
    <t>Rekreačný areál, rekreačná oblasť</t>
  </si>
  <si>
    <t>Zmiešané územie s dominantnou funkciou bývania v RD</t>
  </si>
  <si>
    <t>Záhradkárska osada</t>
  </si>
  <si>
    <t>Dopravná vybavenosť cestná</t>
  </si>
  <si>
    <t>Zmiešané územie športu a rekreácie</t>
  </si>
  <si>
    <t>Do záväznej časti príslušného regulačného bloku doplniť možnosť drobnochovu</t>
  </si>
  <si>
    <t>Výrobné územie s funkciami priemyselná, stavebná, komunálna výroba a nevýrobné služby, autodoprava</t>
  </si>
  <si>
    <t>Zmiešané územie s dominantnou funkciou občianskej vybavenosti</t>
  </si>
  <si>
    <t>bazén - vodozádržná, retenčná nádrž, VPS</t>
  </si>
  <si>
    <t>Zmiešané územie poľnohospodárskej výroby, športu a rekreácie (agrofarmy) + 1xRD</t>
  </si>
  <si>
    <t>Miestna komunikácia</t>
  </si>
  <si>
    <t>Verejný komunikačný priestor s funkciami dopravnej vybavenosti a zelene</t>
  </si>
  <si>
    <t>Výrobné územie s funkciami priemyselná, stavebná, komunálna výroba a nevýrobné služby, autodoprava, resp. Skladové a distribučné územie, logistické areály</t>
  </si>
  <si>
    <t>Vodozádržné opatrenia, opatrenia na zmenu klímy</t>
  </si>
  <si>
    <t>Lesopark</t>
  </si>
  <si>
    <t>Vodozádržné opatrenia, opatrenia na zmenu klímy - suchý polder</t>
  </si>
  <si>
    <t>Vodozádržné opatrenia, opatrenia na zmenu klímy - retenčná nádrž</t>
  </si>
  <si>
    <t>Vodozádržné opatrenia, opatrenia na zmenu klímy - zavlažovacia nádrž</t>
  </si>
  <si>
    <t>Studňa - stav</t>
  </si>
  <si>
    <t>Vodojem - stav</t>
  </si>
  <si>
    <t>Aktualizácia hranice intravilánu</t>
  </si>
  <si>
    <t>Odporúča preveriť v ZaD SUPN</t>
  </si>
  <si>
    <t>ZD4-58</t>
  </si>
  <si>
    <t>ZD4-59</t>
  </si>
  <si>
    <t>Odporúča začleniť až na základe overenia možnosti napojenia na Dulovce</t>
  </si>
  <si>
    <t>Odporúča preveriť v ZaD SUPN s podmienkou nerušiacej funkcie bývania</t>
  </si>
  <si>
    <t>Odporúča preveriť v ZaD SUPN za dodržania podmienok KPU</t>
  </si>
  <si>
    <t>Odporúča</t>
  </si>
  <si>
    <t>6072, 6074</t>
  </si>
  <si>
    <t>Zmiešané územie s dominantnou funkciou bývania v RD + miestka komunikácia</t>
  </si>
  <si>
    <t>ZD4-60</t>
  </si>
  <si>
    <t>6410,6411,6412,6413</t>
  </si>
  <si>
    <t>lukostrelba</t>
  </si>
  <si>
    <t>športová plocha, lesopark</t>
  </si>
  <si>
    <t>Czíria Attila TRIGONS</t>
  </si>
  <si>
    <t>doplnenie ZČ text V7</t>
  </si>
  <si>
    <t>zmena v regulacii ZČ - V7</t>
  </si>
  <si>
    <t>ZD4-61</t>
  </si>
  <si>
    <t>služobné, prechodné bývanie prekvalifikovať na trvalé bývanie</t>
  </si>
  <si>
    <t>ZD4-62</t>
  </si>
  <si>
    <t>Csanádi, Hamranová, Obertíková</t>
  </si>
  <si>
    <t>rodnný dom s prístupovou komunikáciou cez pozemok 7504 možno</t>
  </si>
  <si>
    <t>Zmiešané územie s dominantnou funkciou bývania v RD, s prístupovou komunikácou</t>
  </si>
  <si>
    <t>vodozádržné opatrenia - zábery</t>
  </si>
  <si>
    <t>ZD4-63</t>
  </si>
  <si>
    <t>ttp</t>
  </si>
  <si>
    <t>stavebný pozemok</t>
  </si>
  <si>
    <t>960/1, 960/14- 960/19, 960/13</t>
  </si>
  <si>
    <t>ZD4-64</t>
  </si>
  <si>
    <t>možnosť výstavby RD</t>
  </si>
  <si>
    <t>Szabó Norbert</t>
  </si>
  <si>
    <t>Občianska vybavenost - dom dôchodcov</t>
  </si>
  <si>
    <t>Krnáč Oto + Jánosfalvi</t>
  </si>
  <si>
    <t>Zsidek Viliam</t>
  </si>
  <si>
    <t>Poľovnícke združenie+Krnáčová Klaudia</t>
  </si>
  <si>
    <t>Vörös Július ( Mehes )</t>
  </si>
  <si>
    <t>Hudák Daniel</t>
  </si>
  <si>
    <t xml:space="preserve">6134, 6176, </t>
  </si>
  <si>
    <t xml:space="preserve"> 810/1-813</t>
  </si>
  <si>
    <t>3 / 3, 1 / 2</t>
  </si>
  <si>
    <t xml:space="preserve">299/1, 299/3, </t>
  </si>
  <si>
    <t>5653, 5641, 5642, 5650, 5647, 5646</t>
  </si>
  <si>
    <t>7286-7296</t>
  </si>
  <si>
    <r>
      <t xml:space="preserve">1229/2/3/4/5, 7504, </t>
    </r>
    <r>
      <rPr>
        <sz val="11"/>
        <color theme="1"/>
        <rFont val="Calibri"/>
        <family val="2"/>
        <charset val="238"/>
        <scheme val="minor"/>
      </rPr>
      <t>1229/6/7, 1299/2</t>
    </r>
  </si>
  <si>
    <t>Csíkel Sándor a manž.</t>
  </si>
  <si>
    <t>Porke s.r.o.</t>
  </si>
  <si>
    <t>Herceg Marek</t>
  </si>
  <si>
    <t>6/22</t>
  </si>
  <si>
    <t>spolu</t>
  </si>
  <si>
    <t>cena v EUR</t>
  </si>
  <si>
    <t>ÚP celkovo na zaplatenie</t>
  </si>
  <si>
    <t>cena za 1 ha</t>
  </si>
  <si>
    <t>SUMARIZÁCIA</t>
  </si>
  <si>
    <t>356/8, 356/7, 356/6, 353/5, 356/2</t>
  </si>
  <si>
    <t>oprava požiadavky zmeny</t>
  </si>
  <si>
    <t>oprava výmery par.č. 6473</t>
  </si>
  <si>
    <t>parcela č. 5223 preradené z OcÚ - oprava chyby</t>
  </si>
  <si>
    <t>1/30, 1/31,1/37,1/9,1/36,1/6,1/7</t>
  </si>
  <si>
    <t>parcela č. 1/38 neexistuje - vymazané</t>
  </si>
  <si>
    <t>Méhes Noémi</t>
  </si>
  <si>
    <t xml:space="preserve">Vörös Július </t>
  </si>
  <si>
    <t>Poznámky</t>
  </si>
  <si>
    <t>na tomto riadku sú súkromníci s drobnými výmerami, bude to prefinancované</t>
  </si>
  <si>
    <t>súhlas spoluvlastníkov bude vyžiadaný</t>
  </si>
  <si>
    <t>oprava chybného čísla parcely</t>
  </si>
  <si>
    <t>zmena parciel - odobraté parcely, ktoré nemá vo vlastníctve</t>
  </si>
  <si>
    <t>funkcia občianskej vybavenosti - miesto pre ubytovanie, predaj, skladovanie vína</t>
  </si>
  <si>
    <t>záhr. rekreačná oblasť s funkciou pivničné domčeky a chaty</t>
  </si>
  <si>
    <t>Jánosfalvi Zoltán</t>
  </si>
  <si>
    <t>celková výmera v ha</t>
  </si>
  <si>
    <t>Žiadatelia</t>
  </si>
  <si>
    <t>Cena</t>
  </si>
  <si>
    <t>Výmera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</si>
</sst>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"/>
    <numFmt numFmtId="166" formatCode="#&quot; &quot;??/16"/>
    <numFmt numFmtId="167" formatCode="_-* #,##0.00\ [$€-1]_-;\-* #,##0.00\ [$€-1]_-;_-* &quot;-&quot;??\ [$€-1]_-;_-@_-"/>
    <numFmt numFmtId="168" formatCode="0.0000"/>
    <numFmt numFmtId="169" formatCode="_-* #,##0.00\ [$€-1]_-;\-* #,##0.00\ [$€-1]_-;_-* &quot;-&quot;??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 applyFill="1"/>
    <xf numFmtId="164" fontId="0" fillId="0" borderId="0" xfId="0" applyNumberFormat="1"/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left" vertical="center"/>
    </xf>
    <xf numFmtId="167" fontId="0" fillId="5" borderId="1" xfId="0" applyNumberFormat="1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5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 vertical="center"/>
    </xf>
    <xf numFmtId="49" fontId="0" fillId="3" borderId="1" xfId="0" applyNumberFormat="1" applyFont="1" applyFill="1" applyBorder="1" applyAlignment="1">
      <alignment horizontal="left" vertical="center"/>
    </xf>
    <xf numFmtId="167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left" vertical="center"/>
    </xf>
    <xf numFmtId="167" fontId="0" fillId="6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/>
    <xf numFmtId="0" fontId="0" fillId="7" borderId="1" xfId="0" applyFont="1" applyFill="1" applyBorder="1" applyAlignment="1">
      <alignment horizontal="left" vertical="center"/>
    </xf>
    <xf numFmtId="167" fontId="0" fillId="7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wrapText="1"/>
    </xf>
    <xf numFmtId="0" fontId="0" fillId="8" borderId="1" xfId="0" applyFont="1" applyFill="1" applyBorder="1" applyAlignment="1">
      <alignment horizontal="center"/>
    </xf>
    <xf numFmtId="0" fontId="0" fillId="8" borderId="1" xfId="0" applyFont="1" applyFill="1" applyBorder="1"/>
    <xf numFmtId="0" fontId="0" fillId="8" borderId="1" xfId="0" applyFont="1" applyFill="1" applyBorder="1" applyAlignment="1">
      <alignment horizontal="left" vertical="center"/>
    </xf>
    <xf numFmtId="167" fontId="0" fillId="8" borderId="1" xfId="0" applyNumberFormat="1" applyFont="1" applyFill="1" applyBorder="1" applyAlignment="1">
      <alignment vertical="center"/>
    </xf>
    <xf numFmtId="0" fontId="0" fillId="8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 vertical="center"/>
    </xf>
    <xf numFmtId="167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wrapText="1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ont="1" applyFill="1" applyBorder="1"/>
    <xf numFmtId="0" fontId="0" fillId="9" borderId="1" xfId="0" applyFont="1" applyFill="1" applyBorder="1" applyAlignment="1">
      <alignment horizontal="left" vertical="center"/>
    </xf>
    <xf numFmtId="167" fontId="0" fillId="9" borderId="1" xfId="0" applyNumberFormat="1" applyFont="1" applyFill="1" applyBorder="1" applyAlignment="1">
      <alignment vertical="center"/>
    </xf>
    <xf numFmtId="0" fontId="0" fillId="9" borderId="1" xfId="0" applyFont="1" applyFill="1" applyBorder="1" applyAlignment="1">
      <alignment vertical="center"/>
    </xf>
    <xf numFmtId="0" fontId="0" fillId="9" borderId="1" xfId="0" applyFont="1" applyFill="1" applyBorder="1" applyAlignment="1">
      <alignment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ont="1" applyFill="1" applyBorder="1"/>
    <xf numFmtId="0" fontId="0" fillId="10" borderId="1" xfId="0" applyFont="1" applyFill="1" applyBorder="1" applyAlignment="1">
      <alignment horizontal="left" vertical="center"/>
    </xf>
    <xf numFmtId="0" fontId="0" fillId="10" borderId="1" xfId="0" applyFont="1" applyFill="1" applyBorder="1" applyAlignment="1"/>
    <xf numFmtId="167" fontId="0" fillId="10" borderId="1" xfId="0" applyNumberFormat="1" applyFont="1" applyFill="1" applyBorder="1" applyAlignment="1">
      <alignment vertical="center"/>
    </xf>
    <xf numFmtId="0" fontId="0" fillId="10" borderId="1" xfId="0" applyFont="1" applyFill="1" applyBorder="1" applyAlignment="1">
      <alignment vertical="center"/>
    </xf>
    <xf numFmtId="0" fontId="0" fillId="10" borderId="1" xfId="0" applyFont="1" applyFill="1" applyBorder="1" applyAlignment="1">
      <alignment vertical="center" wrapText="1"/>
    </xf>
    <xf numFmtId="0" fontId="0" fillId="10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wrapText="1"/>
    </xf>
    <xf numFmtId="0" fontId="0" fillId="11" borderId="1" xfId="0" applyFont="1" applyFill="1" applyBorder="1" applyAlignment="1">
      <alignment horizontal="center"/>
    </xf>
    <xf numFmtId="0" fontId="0" fillId="11" borderId="1" xfId="0" applyFont="1" applyFill="1" applyBorder="1"/>
    <xf numFmtId="0" fontId="0" fillId="11" borderId="1" xfId="0" applyFont="1" applyFill="1" applyBorder="1" applyAlignment="1">
      <alignment horizontal="left" vertical="center"/>
    </xf>
    <xf numFmtId="167" fontId="0" fillId="11" borderId="1" xfId="0" applyNumberFormat="1" applyFont="1" applyFill="1" applyBorder="1" applyAlignment="1">
      <alignment vertical="center"/>
    </xf>
    <xf numFmtId="0" fontId="0" fillId="11" borderId="1" xfId="0" applyFont="1" applyFill="1" applyBorder="1" applyAlignment="1">
      <alignment wrapText="1"/>
    </xf>
    <xf numFmtId="0" fontId="0" fillId="12" borderId="1" xfId="0" applyFont="1" applyFill="1" applyBorder="1" applyAlignment="1">
      <alignment horizontal="center"/>
    </xf>
    <xf numFmtId="0" fontId="0" fillId="12" borderId="1" xfId="0" applyFont="1" applyFill="1" applyBorder="1"/>
    <xf numFmtId="0" fontId="0" fillId="12" borderId="1" xfId="0" applyFont="1" applyFill="1" applyBorder="1" applyAlignment="1">
      <alignment horizontal="left" vertical="center"/>
    </xf>
    <xf numFmtId="167" fontId="0" fillId="12" borderId="1" xfId="0" applyNumberFormat="1" applyFont="1" applyFill="1" applyBorder="1" applyAlignment="1">
      <alignment vertical="center"/>
    </xf>
    <xf numFmtId="0" fontId="0" fillId="12" borderId="1" xfId="0" applyFont="1" applyFill="1" applyBorder="1" applyAlignment="1">
      <alignment wrapText="1"/>
    </xf>
    <xf numFmtId="0" fontId="0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vertical="center"/>
    </xf>
    <xf numFmtId="0" fontId="0" fillId="13" borderId="1" xfId="0" applyFont="1" applyFill="1" applyBorder="1" applyAlignment="1">
      <alignment horizontal="left" vertical="center"/>
    </xf>
    <xf numFmtId="167" fontId="0" fillId="13" borderId="1" xfId="0" applyNumberFormat="1" applyFont="1" applyFill="1" applyBorder="1" applyAlignment="1">
      <alignment vertical="center"/>
    </xf>
    <xf numFmtId="0" fontId="0" fillId="13" borderId="1" xfId="0" applyFont="1" applyFill="1" applyBorder="1" applyAlignment="1">
      <alignment vertical="center" wrapText="1"/>
    </xf>
    <xf numFmtId="3" fontId="0" fillId="13" borderId="1" xfId="0" applyNumberFormat="1" applyFont="1" applyFill="1" applyBorder="1" applyAlignment="1">
      <alignment vertical="center"/>
    </xf>
    <xf numFmtId="1" fontId="0" fillId="13" borderId="1" xfId="0" applyNumberFormat="1" applyFont="1" applyFill="1" applyBorder="1" applyAlignment="1">
      <alignment vertical="center"/>
    </xf>
    <xf numFmtId="0" fontId="0" fillId="13" borderId="1" xfId="0" applyFont="1" applyFill="1" applyBorder="1" applyAlignment="1">
      <alignment horizontal="center"/>
    </xf>
    <xf numFmtId="0" fontId="0" fillId="13" borderId="1" xfId="0" applyFont="1" applyFill="1" applyBorder="1"/>
    <xf numFmtId="0" fontId="0" fillId="13" borderId="1" xfId="0" applyFont="1" applyFill="1" applyBorder="1" applyAlignment="1">
      <alignment wrapText="1"/>
    </xf>
    <xf numFmtId="0" fontId="0" fillId="14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vertical="center"/>
    </xf>
    <xf numFmtId="0" fontId="0" fillId="14" borderId="1" xfId="0" applyFont="1" applyFill="1" applyBorder="1" applyAlignment="1">
      <alignment horizontal="left" vertical="center"/>
    </xf>
    <xf numFmtId="167" fontId="0" fillId="14" borderId="1" xfId="0" applyNumberFormat="1" applyFont="1" applyFill="1" applyBorder="1" applyAlignment="1">
      <alignment vertical="center"/>
    </xf>
    <xf numFmtId="0" fontId="0" fillId="14" borderId="1" xfId="0" applyFont="1" applyFill="1" applyBorder="1" applyAlignment="1">
      <alignment vertical="center" wrapText="1"/>
    </xf>
    <xf numFmtId="0" fontId="0" fillId="15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vertical="center"/>
    </xf>
    <xf numFmtId="0" fontId="0" fillId="15" borderId="1" xfId="0" applyFont="1" applyFill="1" applyBorder="1" applyAlignment="1">
      <alignment horizontal="left" vertical="center"/>
    </xf>
    <xf numFmtId="167" fontId="0" fillId="15" borderId="1" xfId="0" applyNumberFormat="1" applyFont="1" applyFill="1" applyBorder="1" applyAlignment="1">
      <alignment vertical="center"/>
    </xf>
    <xf numFmtId="0" fontId="0" fillId="15" borderId="1" xfId="0" applyFont="1" applyFill="1" applyBorder="1" applyAlignment="1">
      <alignment vertical="center" wrapText="1"/>
    </xf>
    <xf numFmtId="0" fontId="0" fillId="16" borderId="1" xfId="0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vertical="center"/>
    </xf>
    <xf numFmtId="0" fontId="0" fillId="16" borderId="1" xfId="0" applyFont="1" applyFill="1" applyBorder="1" applyAlignment="1">
      <alignment horizontal="left" vertical="center"/>
    </xf>
    <xf numFmtId="167" fontId="0" fillId="16" borderId="1" xfId="0" applyNumberFormat="1" applyFont="1" applyFill="1" applyBorder="1" applyAlignment="1">
      <alignment vertical="center"/>
    </xf>
    <xf numFmtId="0" fontId="0" fillId="16" borderId="1" xfId="0" applyFont="1" applyFill="1" applyBorder="1" applyAlignment="1">
      <alignment vertical="center" wrapText="1"/>
    </xf>
    <xf numFmtId="0" fontId="0" fillId="17" borderId="1" xfId="0" applyFont="1" applyFill="1" applyBorder="1" applyAlignment="1">
      <alignment horizontal="center" vertical="center"/>
    </xf>
    <xf numFmtId="0" fontId="0" fillId="17" borderId="1" xfId="0" applyFont="1" applyFill="1" applyBorder="1" applyAlignment="1">
      <alignment vertical="center"/>
    </xf>
    <xf numFmtId="0" fontId="0" fillId="17" borderId="1" xfId="0" applyFont="1" applyFill="1" applyBorder="1" applyAlignment="1">
      <alignment horizontal="left" vertical="center"/>
    </xf>
    <xf numFmtId="167" fontId="0" fillId="17" borderId="1" xfId="0" applyNumberFormat="1" applyFont="1" applyFill="1" applyBorder="1" applyAlignment="1">
      <alignment vertical="center"/>
    </xf>
    <xf numFmtId="0" fontId="0" fillId="17" borderId="1" xfId="0" applyFont="1" applyFill="1" applyBorder="1" applyAlignment="1">
      <alignment vertical="center" wrapText="1"/>
    </xf>
    <xf numFmtId="0" fontId="1" fillId="17" borderId="1" xfId="0" applyFont="1" applyFill="1" applyBorder="1" applyAlignment="1">
      <alignment horizontal="center" vertical="center"/>
    </xf>
    <xf numFmtId="166" fontId="0" fillId="17" borderId="1" xfId="0" applyNumberFormat="1" applyFont="1" applyFill="1" applyBorder="1" applyAlignment="1">
      <alignment horizontal="left" vertical="center"/>
    </xf>
    <xf numFmtId="0" fontId="0" fillId="17" borderId="1" xfId="0" applyFont="1" applyFill="1" applyBorder="1"/>
    <xf numFmtId="0" fontId="0" fillId="17" borderId="1" xfId="0" applyFont="1" applyFill="1" applyBorder="1" applyAlignment="1">
      <alignment horizontal="center"/>
    </xf>
    <xf numFmtId="0" fontId="0" fillId="17" borderId="2" xfId="0" applyFont="1" applyFill="1" applyBorder="1" applyAlignment="1">
      <alignment horizontal="left" vertical="center"/>
    </xf>
    <xf numFmtId="0" fontId="0" fillId="17" borderId="1" xfId="0" applyFont="1" applyFill="1" applyBorder="1" applyAlignment="1">
      <alignment wrapText="1"/>
    </xf>
    <xf numFmtId="0" fontId="0" fillId="17" borderId="3" xfId="0" applyFont="1" applyFill="1" applyBorder="1" applyAlignment="1">
      <alignment horizontal="left" vertical="center"/>
    </xf>
    <xf numFmtId="0" fontId="0" fillId="18" borderId="1" xfId="0" applyFont="1" applyFill="1" applyBorder="1" applyAlignment="1">
      <alignment horizontal="center"/>
    </xf>
    <xf numFmtId="0" fontId="0" fillId="18" borderId="1" xfId="0" applyFont="1" applyFill="1" applyBorder="1"/>
    <xf numFmtId="0" fontId="0" fillId="18" borderId="1" xfId="0" applyFont="1" applyFill="1" applyBorder="1" applyAlignment="1">
      <alignment horizontal="left" vertical="center"/>
    </xf>
    <xf numFmtId="167" fontId="0" fillId="18" borderId="1" xfId="0" applyNumberFormat="1" applyFont="1" applyFill="1" applyBorder="1" applyAlignment="1">
      <alignment vertical="center"/>
    </xf>
    <xf numFmtId="0" fontId="0" fillId="18" borderId="1" xfId="0" applyFont="1" applyFill="1" applyBorder="1" applyAlignment="1">
      <alignment wrapText="1"/>
    </xf>
    <xf numFmtId="0" fontId="0" fillId="19" borderId="1" xfId="0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vertical="center"/>
    </xf>
    <xf numFmtId="0" fontId="0" fillId="19" borderId="1" xfId="0" applyFont="1" applyFill="1" applyBorder="1" applyAlignment="1">
      <alignment horizontal="left" vertical="center"/>
    </xf>
    <xf numFmtId="167" fontId="0" fillId="19" borderId="1" xfId="0" applyNumberFormat="1" applyFont="1" applyFill="1" applyBorder="1" applyAlignment="1">
      <alignment vertical="center"/>
    </xf>
    <xf numFmtId="0" fontId="0" fillId="19" borderId="1" xfId="0" applyFont="1" applyFill="1" applyBorder="1" applyAlignment="1">
      <alignment vertical="center" wrapText="1"/>
    </xf>
    <xf numFmtId="0" fontId="1" fillId="20" borderId="1" xfId="0" applyFont="1" applyFill="1" applyBorder="1" applyAlignment="1">
      <alignment horizontal="center" vertical="center"/>
    </xf>
    <xf numFmtId="0" fontId="0" fillId="20" borderId="1" xfId="0" applyFont="1" applyFill="1" applyBorder="1" applyAlignment="1">
      <alignment vertical="center"/>
    </xf>
    <xf numFmtId="0" fontId="0" fillId="20" borderId="1" xfId="0" applyFont="1" applyFill="1" applyBorder="1" applyAlignment="1">
      <alignment horizontal="left" vertical="center"/>
    </xf>
    <xf numFmtId="167" fontId="0" fillId="20" borderId="1" xfId="0" applyNumberFormat="1" applyFont="1" applyFill="1" applyBorder="1" applyAlignment="1">
      <alignment vertical="center"/>
    </xf>
    <xf numFmtId="0" fontId="0" fillId="20" borderId="1" xfId="0" applyFont="1" applyFill="1" applyBorder="1" applyAlignment="1">
      <alignment vertical="center" wrapText="1"/>
    </xf>
    <xf numFmtId="0" fontId="0" fillId="21" borderId="1" xfId="0" applyFont="1" applyFill="1" applyBorder="1" applyAlignment="1">
      <alignment horizontal="center"/>
    </xf>
    <xf numFmtId="0" fontId="0" fillId="21" borderId="1" xfId="0" applyFont="1" applyFill="1" applyBorder="1"/>
    <xf numFmtId="0" fontId="0" fillId="21" borderId="1" xfId="0" applyFont="1" applyFill="1" applyBorder="1" applyAlignment="1">
      <alignment horizontal="left" vertical="center"/>
    </xf>
    <xf numFmtId="167" fontId="0" fillId="21" borderId="1" xfId="0" applyNumberFormat="1" applyFont="1" applyFill="1" applyBorder="1" applyAlignment="1">
      <alignment vertical="center"/>
    </xf>
    <xf numFmtId="0" fontId="0" fillId="21" borderId="1" xfId="0" applyFont="1" applyFill="1" applyBorder="1" applyAlignment="1">
      <alignment wrapText="1"/>
    </xf>
    <xf numFmtId="0" fontId="0" fillId="21" borderId="1" xfId="0" applyFont="1" applyFill="1" applyBorder="1" applyAlignment="1">
      <alignment vertical="center" wrapText="1"/>
    </xf>
    <xf numFmtId="0" fontId="0" fillId="22" borderId="1" xfId="0" applyFont="1" applyFill="1" applyBorder="1" applyAlignment="1">
      <alignment horizontal="center" vertical="center"/>
    </xf>
    <xf numFmtId="0" fontId="0" fillId="22" borderId="1" xfId="0" applyFont="1" applyFill="1" applyBorder="1" applyAlignment="1">
      <alignment vertical="center"/>
    </xf>
    <xf numFmtId="0" fontId="0" fillId="22" borderId="1" xfId="0" applyFont="1" applyFill="1" applyBorder="1" applyAlignment="1">
      <alignment horizontal="left" vertical="center"/>
    </xf>
    <xf numFmtId="167" fontId="0" fillId="22" borderId="1" xfId="0" applyNumberFormat="1" applyFont="1" applyFill="1" applyBorder="1" applyAlignment="1">
      <alignment vertical="center"/>
    </xf>
    <xf numFmtId="0" fontId="0" fillId="22" borderId="1" xfId="0" applyFont="1" applyFill="1" applyBorder="1" applyAlignment="1">
      <alignment vertical="center" wrapText="1"/>
    </xf>
    <xf numFmtId="0" fontId="0" fillId="22" borderId="2" xfId="0" applyFont="1" applyFill="1" applyBorder="1" applyAlignment="1">
      <alignment horizontal="center" vertical="center"/>
    </xf>
    <xf numFmtId="0" fontId="0" fillId="22" borderId="2" xfId="0" applyFont="1" applyFill="1" applyBorder="1" applyAlignment="1">
      <alignment vertical="center"/>
    </xf>
    <xf numFmtId="0" fontId="0" fillId="22" borderId="2" xfId="0" applyFont="1" applyFill="1" applyBorder="1" applyAlignment="1">
      <alignment horizontal="left" vertical="center"/>
    </xf>
    <xf numFmtId="0" fontId="0" fillId="22" borderId="2" xfId="0" applyFont="1" applyFill="1" applyBorder="1" applyAlignment="1">
      <alignment vertical="center" wrapText="1"/>
    </xf>
    <xf numFmtId="0" fontId="0" fillId="23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wrapText="1"/>
    </xf>
    <xf numFmtId="0" fontId="4" fillId="5" borderId="15" xfId="0" applyFont="1" applyFill="1" applyBorder="1" applyAlignment="1">
      <alignment horizontal="left" vertical="center"/>
    </xf>
    <xf numFmtId="167" fontId="4" fillId="5" borderId="5" xfId="0" applyNumberFormat="1" applyFont="1" applyFill="1" applyBorder="1"/>
    <xf numFmtId="168" fontId="4" fillId="5" borderId="16" xfId="0" applyNumberFormat="1" applyFont="1" applyFill="1" applyBorder="1"/>
    <xf numFmtId="0" fontId="4" fillId="3" borderId="8" xfId="0" applyFont="1" applyFill="1" applyBorder="1" applyAlignment="1">
      <alignment horizontal="left" vertical="center"/>
    </xf>
    <xf numFmtId="167" fontId="4" fillId="3" borderId="6" xfId="0" applyNumberFormat="1" applyFont="1" applyFill="1" applyBorder="1"/>
    <xf numFmtId="168" fontId="4" fillId="3" borderId="10" xfId="0" applyNumberFormat="1" applyFont="1" applyFill="1" applyBorder="1"/>
    <xf numFmtId="0" fontId="4" fillId="10" borderId="8" xfId="0" applyFont="1" applyFill="1" applyBorder="1" applyAlignment="1">
      <alignment horizontal="left" vertical="center"/>
    </xf>
    <xf numFmtId="167" fontId="4" fillId="10" borderId="6" xfId="0" applyNumberFormat="1" applyFont="1" applyFill="1" applyBorder="1"/>
    <xf numFmtId="168" fontId="4" fillId="10" borderId="10" xfId="0" applyNumberFormat="1" applyFont="1" applyFill="1" applyBorder="1"/>
    <xf numFmtId="0" fontId="4" fillId="6" borderId="8" xfId="0" applyFont="1" applyFill="1" applyBorder="1" applyAlignment="1">
      <alignment horizontal="left" vertical="center"/>
    </xf>
    <xf numFmtId="167" fontId="4" fillId="6" borderId="6" xfId="0" applyNumberFormat="1" applyFont="1" applyFill="1" applyBorder="1"/>
    <xf numFmtId="168" fontId="4" fillId="6" borderId="10" xfId="0" applyNumberFormat="1" applyFont="1" applyFill="1" applyBorder="1"/>
    <xf numFmtId="0" fontId="4" fillId="7" borderId="8" xfId="0" applyFont="1" applyFill="1" applyBorder="1" applyAlignment="1">
      <alignment horizontal="left" vertical="center"/>
    </xf>
    <xf numFmtId="167" fontId="4" fillId="7" borderId="6" xfId="0" applyNumberFormat="1" applyFont="1" applyFill="1" applyBorder="1"/>
    <xf numFmtId="168" fontId="4" fillId="7" borderId="10" xfId="0" applyNumberFormat="1" applyFont="1" applyFill="1" applyBorder="1"/>
    <xf numFmtId="0" fontId="4" fillId="8" borderId="8" xfId="0" applyFont="1" applyFill="1" applyBorder="1" applyAlignment="1">
      <alignment horizontal="left" vertical="center"/>
    </xf>
    <xf numFmtId="167" fontId="4" fillId="8" borderId="6" xfId="0" applyNumberFormat="1" applyFont="1" applyFill="1" applyBorder="1"/>
    <xf numFmtId="168" fontId="4" fillId="8" borderId="10" xfId="0" applyNumberFormat="1" applyFont="1" applyFill="1" applyBorder="1"/>
    <xf numFmtId="0" fontId="4" fillId="2" borderId="8" xfId="0" applyFont="1" applyFill="1" applyBorder="1" applyAlignment="1">
      <alignment horizontal="left" vertical="center"/>
    </xf>
    <xf numFmtId="167" fontId="4" fillId="2" borderId="6" xfId="0" applyNumberFormat="1" applyFont="1" applyFill="1" applyBorder="1"/>
    <xf numFmtId="168" fontId="4" fillId="2" borderId="10" xfId="0" applyNumberFormat="1" applyFont="1" applyFill="1" applyBorder="1"/>
    <xf numFmtId="0" fontId="4" fillId="9" borderId="8" xfId="0" applyFont="1" applyFill="1" applyBorder="1" applyAlignment="1">
      <alignment horizontal="left" vertical="center"/>
    </xf>
    <xf numFmtId="167" fontId="4" fillId="9" borderId="6" xfId="0" applyNumberFormat="1" applyFont="1" applyFill="1" applyBorder="1"/>
    <xf numFmtId="168" fontId="4" fillId="9" borderId="10" xfId="0" applyNumberFormat="1" applyFont="1" applyFill="1" applyBorder="1"/>
    <xf numFmtId="0" fontId="4" fillId="11" borderId="8" xfId="0" applyFont="1" applyFill="1" applyBorder="1" applyAlignment="1">
      <alignment horizontal="left" vertical="center"/>
    </xf>
    <xf numFmtId="167" fontId="4" fillId="11" borderId="6" xfId="0" applyNumberFormat="1" applyFont="1" applyFill="1" applyBorder="1"/>
    <xf numFmtId="168" fontId="4" fillId="11" borderId="10" xfId="0" applyNumberFormat="1" applyFont="1" applyFill="1" applyBorder="1"/>
    <xf numFmtId="0" fontId="4" fillId="12" borderId="8" xfId="0" applyFont="1" applyFill="1" applyBorder="1" applyAlignment="1">
      <alignment horizontal="left" vertical="center"/>
    </xf>
    <xf numFmtId="167" fontId="4" fillId="12" borderId="6" xfId="0" applyNumberFormat="1" applyFont="1" applyFill="1" applyBorder="1"/>
    <xf numFmtId="168" fontId="4" fillId="12" borderId="10" xfId="0" applyNumberFormat="1" applyFont="1" applyFill="1" applyBorder="1"/>
    <xf numFmtId="0" fontId="4" fillId="13" borderId="8" xfId="0" applyFont="1" applyFill="1" applyBorder="1" applyAlignment="1">
      <alignment horizontal="left" vertical="center"/>
    </xf>
    <xf numFmtId="167" fontId="4" fillId="13" borderId="6" xfId="0" applyNumberFormat="1" applyFont="1" applyFill="1" applyBorder="1"/>
    <xf numFmtId="168" fontId="4" fillId="13" borderId="10" xfId="0" applyNumberFormat="1" applyFont="1" applyFill="1" applyBorder="1"/>
    <xf numFmtId="0" fontId="4" fillId="14" borderId="8" xfId="0" applyFont="1" applyFill="1" applyBorder="1" applyAlignment="1">
      <alignment horizontal="left" vertical="center"/>
    </xf>
    <xf numFmtId="167" fontId="4" fillId="14" borderId="6" xfId="0" applyNumberFormat="1" applyFont="1" applyFill="1" applyBorder="1"/>
    <xf numFmtId="168" fontId="4" fillId="14" borderId="10" xfId="0" applyNumberFormat="1" applyFont="1" applyFill="1" applyBorder="1"/>
    <xf numFmtId="0" fontId="4" fillId="15" borderId="8" xfId="0" applyFont="1" applyFill="1" applyBorder="1" applyAlignment="1">
      <alignment horizontal="left" vertical="center"/>
    </xf>
    <xf numFmtId="167" fontId="4" fillId="15" borderId="6" xfId="0" applyNumberFormat="1" applyFont="1" applyFill="1" applyBorder="1"/>
    <xf numFmtId="168" fontId="4" fillId="15" borderId="10" xfId="0" applyNumberFormat="1" applyFont="1" applyFill="1" applyBorder="1"/>
    <xf numFmtId="0" fontId="4" fillId="16" borderId="8" xfId="0" applyFont="1" applyFill="1" applyBorder="1" applyAlignment="1">
      <alignment horizontal="left" vertical="center"/>
    </xf>
    <xf numFmtId="167" fontId="4" fillId="16" borderId="6" xfId="0" applyNumberFormat="1" applyFont="1" applyFill="1" applyBorder="1"/>
    <xf numFmtId="168" fontId="4" fillId="16" borderId="10" xfId="0" applyNumberFormat="1" applyFont="1" applyFill="1" applyBorder="1"/>
    <xf numFmtId="0" fontId="4" fillId="17" borderId="8" xfId="0" applyFont="1" applyFill="1" applyBorder="1" applyAlignment="1">
      <alignment horizontal="left" vertical="center"/>
    </xf>
    <xf numFmtId="167" fontId="4" fillId="17" borderId="6" xfId="0" applyNumberFormat="1" applyFont="1" applyFill="1" applyBorder="1"/>
    <xf numFmtId="168" fontId="4" fillId="17" borderId="10" xfId="0" applyNumberFormat="1" applyFont="1" applyFill="1" applyBorder="1"/>
    <xf numFmtId="0" fontId="4" fillId="18" borderId="8" xfId="0" applyFont="1" applyFill="1" applyBorder="1" applyAlignment="1">
      <alignment horizontal="left" vertical="center"/>
    </xf>
    <xf numFmtId="167" fontId="4" fillId="24" borderId="6" xfId="0" applyNumberFormat="1" applyFont="1" applyFill="1" applyBorder="1"/>
    <xf numFmtId="168" fontId="4" fillId="24" borderId="10" xfId="0" applyNumberFormat="1" applyFont="1" applyFill="1" applyBorder="1"/>
    <xf numFmtId="0" fontId="4" fillId="19" borderId="8" xfId="0" applyFont="1" applyFill="1" applyBorder="1" applyAlignment="1">
      <alignment horizontal="left" vertical="center"/>
    </xf>
    <xf numFmtId="167" fontId="4" fillId="19" borderId="6" xfId="0" applyNumberFormat="1" applyFont="1" applyFill="1" applyBorder="1"/>
    <xf numFmtId="168" fontId="4" fillId="19" borderId="10" xfId="0" applyNumberFormat="1" applyFont="1" applyFill="1" applyBorder="1"/>
    <xf numFmtId="0" fontId="4" fillId="20" borderId="8" xfId="0" applyFont="1" applyFill="1" applyBorder="1" applyAlignment="1">
      <alignment horizontal="left" vertical="center"/>
    </xf>
    <xf numFmtId="167" fontId="4" fillId="20" borderId="6" xfId="0" applyNumberFormat="1" applyFont="1" applyFill="1" applyBorder="1"/>
    <xf numFmtId="168" fontId="4" fillId="20" borderId="10" xfId="0" applyNumberFormat="1" applyFont="1" applyFill="1" applyBorder="1"/>
    <xf numFmtId="0" fontId="4" fillId="21" borderId="8" xfId="0" applyFont="1" applyFill="1" applyBorder="1" applyAlignment="1">
      <alignment horizontal="left" vertical="center"/>
    </xf>
    <xf numFmtId="167" fontId="4" fillId="21" borderId="6" xfId="0" applyNumberFormat="1" applyFont="1" applyFill="1" applyBorder="1"/>
    <xf numFmtId="168" fontId="4" fillId="21" borderId="10" xfId="0" applyNumberFormat="1" applyFont="1" applyFill="1" applyBorder="1"/>
    <xf numFmtId="0" fontId="4" fillId="22" borderId="8" xfId="0" applyFont="1" applyFill="1" applyBorder="1" applyAlignment="1">
      <alignment horizontal="left" vertical="center"/>
    </xf>
    <xf numFmtId="167" fontId="4" fillId="22" borderId="6" xfId="0" applyNumberFormat="1" applyFont="1" applyFill="1" applyBorder="1"/>
    <xf numFmtId="168" fontId="4" fillId="22" borderId="10" xfId="0" applyNumberFormat="1" applyFont="1" applyFill="1" applyBorder="1"/>
    <xf numFmtId="0" fontId="4" fillId="23" borderId="20" xfId="0" applyFont="1" applyFill="1" applyBorder="1" applyAlignment="1">
      <alignment horizontal="left" vertical="center"/>
    </xf>
    <xf numFmtId="167" fontId="4" fillId="23" borderId="7" xfId="0" applyNumberFormat="1" applyFont="1" applyFill="1" applyBorder="1"/>
    <xf numFmtId="168" fontId="4" fillId="23" borderId="21" xfId="0" applyNumberFormat="1" applyFont="1" applyFill="1" applyBorder="1"/>
    <xf numFmtId="0" fontId="4" fillId="0" borderId="12" xfId="0" applyFont="1" applyFill="1" applyBorder="1" applyAlignment="1">
      <alignment horizontal="center" vertical="center"/>
    </xf>
    <xf numFmtId="44" fontId="4" fillId="0" borderId="9" xfId="1" applyFont="1" applyBorder="1"/>
    <xf numFmtId="0" fontId="4" fillId="0" borderId="0" xfId="0" applyFont="1"/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4" xfId="0" applyFont="1" applyFill="1" applyBorder="1" applyAlignment="1">
      <alignment horizontal="center" vertical="center"/>
    </xf>
    <xf numFmtId="167" fontId="4" fillId="0" borderId="11" xfId="0" applyNumberFormat="1" applyFont="1" applyBorder="1"/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7" fontId="6" fillId="0" borderId="18" xfId="0" applyNumberFormat="1" applyFont="1" applyBorder="1" applyAlignment="1">
      <alignment horizontal="center"/>
    </xf>
    <xf numFmtId="168" fontId="6" fillId="0" borderId="19" xfId="0" applyNumberFormat="1" applyFont="1" applyBorder="1" applyAlignment="1">
      <alignment horizontal="right"/>
    </xf>
    <xf numFmtId="0" fontId="5" fillId="0" borderId="22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7" fontId="4" fillId="0" borderId="0" xfId="0" applyNumberFormat="1" applyFont="1" applyBorder="1"/>
    <xf numFmtId="0" fontId="0" fillId="0" borderId="23" xfId="0" applyFont="1" applyFill="1" applyBorder="1" applyAlignment="1">
      <alignment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wrapText="1"/>
    </xf>
    <xf numFmtId="0" fontId="0" fillId="3" borderId="10" xfId="0" applyFont="1" applyFill="1" applyBorder="1" applyAlignment="1">
      <alignment wrapText="1"/>
    </xf>
    <xf numFmtId="0" fontId="0" fillId="10" borderId="10" xfId="0" applyFont="1" applyFill="1" applyBorder="1" applyAlignment="1">
      <alignment vertical="center" wrapText="1"/>
    </xf>
    <xf numFmtId="0" fontId="0" fillId="10" borderId="10" xfId="0" applyFont="1" applyFill="1" applyBorder="1" applyAlignment="1">
      <alignment wrapText="1"/>
    </xf>
    <xf numFmtId="0" fontId="0" fillId="6" borderId="10" xfId="0" applyFont="1" applyFill="1" applyBorder="1" applyAlignment="1">
      <alignment vertical="center" wrapText="1"/>
    </xf>
    <xf numFmtId="0" fontId="0" fillId="7" borderId="10" xfId="0" applyFont="1" applyFill="1" applyBorder="1" applyAlignment="1">
      <alignment wrapText="1"/>
    </xf>
    <xf numFmtId="0" fontId="0" fillId="8" borderId="10" xfId="0" applyFont="1" applyFill="1" applyBorder="1" applyAlignment="1">
      <alignment wrapText="1"/>
    </xf>
    <xf numFmtId="0" fontId="0" fillId="2" borderId="10" xfId="0" applyFont="1" applyFill="1" applyBorder="1" applyAlignment="1">
      <alignment wrapText="1"/>
    </xf>
    <xf numFmtId="0" fontId="0" fillId="9" borderId="10" xfId="0" applyFont="1" applyFill="1" applyBorder="1" applyAlignment="1">
      <alignment vertical="center" wrapText="1"/>
    </xf>
    <xf numFmtId="0" fontId="0" fillId="11" borderId="10" xfId="0" applyFont="1" applyFill="1" applyBorder="1" applyAlignment="1">
      <alignment wrapText="1"/>
    </xf>
    <xf numFmtId="0" fontId="0" fillId="12" borderId="10" xfId="0" applyFont="1" applyFill="1" applyBorder="1" applyAlignment="1">
      <alignment wrapText="1"/>
    </xf>
    <xf numFmtId="0" fontId="0" fillId="13" borderId="10" xfId="0" applyFont="1" applyFill="1" applyBorder="1" applyAlignment="1">
      <alignment vertical="center" wrapText="1"/>
    </xf>
    <xf numFmtId="0" fontId="0" fillId="13" borderId="10" xfId="0" applyFont="1" applyFill="1" applyBorder="1" applyAlignment="1">
      <alignment wrapText="1"/>
    </xf>
    <xf numFmtId="0" fontId="0" fillId="14" borderId="10" xfId="0" applyFont="1" applyFill="1" applyBorder="1" applyAlignment="1">
      <alignment vertical="center" wrapText="1"/>
    </xf>
    <xf numFmtId="0" fontId="0" fillId="15" borderId="10" xfId="0" applyFont="1" applyFill="1" applyBorder="1" applyAlignment="1">
      <alignment vertical="center" wrapText="1"/>
    </xf>
    <xf numFmtId="0" fontId="0" fillId="16" borderId="10" xfId="0" applyFont="1" applyFill="1" applyBorder="1" applyAlignment="1">
      <alignment vertical="center" wrapText="1"/>
    </xf>
    <xf numFmtId="0" fontId="0" fillId="17" borderId="10" xfId="0" applyFont="1" applyFill="1" applyBorder="1" applyAlignment="1">
      <alignment vertical="center" wrapText="1"/>
    </xf>
    <xf numFmtId="0" fontId="0" fillId="17" borderId="10" xfId="0" applyFont="1" applyFill="1" applyBorder="1" applyAlignment="1">
      <alignment wrapText="1"/>
    </xf>
    <xf numFmtId="0" fontId="0" fillId="18" borderId="10" xfId="0" applyFont="1" applyFill="1" applyBorder="1" applyAlignment="1">
      <alignment wrapText="1"/>
    </xf>
    <xf numFmtId="0" fontId="0" fillId="19" borderId="10" xfId="0" applyFont="1" applyFill="1" applyBorder="1" applyAlignment="1">
      <alignment vertical="center" wrapText="1"/>
    </xf>
    <xf numFmtId="0" fontId="0" fillId="20" borderId="10" xfId="0" applyFont="1" applyFill="1" applyBorder="1" applyAlignment="1">
      <alignment vertical="center" wrapText="1"/>
    </xf>
    <xf numFmtId="0" fontId="0" fillId="21" borderId="10" xfId="0" applyFont="1" applyFill="1" applyBorder="1" applyAlignment="1">
      <alignment wrapText="1"/>
    </xf>
    <xf numFmtId="0" fontId="0" fillId="22" borderId="10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horizontal="left" vertical="center"/>
    </xf>
    <xf numFmtId="0" fontId="0" fillId="16" borderId="1" xfId="0" applyFont="1" applyFill="1" applyBorder="1" applyAlignment="1">
      <alignment wrapText="1"/>
    </xf>
    <xf numFmtId="0" fontId="2" fillId="4" borderId="27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wrapText="1"/>
    </xf>
    <xf numFmtId="0" fontId="0" fillId="9" borderId="27" xfId="0" applyFont="1" applyFill="1" applyBorder="1" applyAlignment="1">
      <alignment vertical="center" wrapText="1"/>
    </xf>
    <xf numFmtId="0" fontId="0" fillId="16" borderId="0" xfId="0" applyFill="1"/>
    <xf numFmtId="0" fontId="0" fillId="17" borderId="27" xfId="0" applyFont="1" applyFill="1" applyBorder="1" applyAlignment="1">
      <alignment vertical="center" wrapText="1"/>
    </xf>
    <xf numFmtId="0" fontId="0" fillId="13" borderId="27" xfId="0" applyFont="1" applyFill="1" applyBorder="1" applyAlignment="1">
      <alignment wrapText="1"/>
    </xf>
    <xf numFmtId="17" fontId="0" fillId="21" borderId="0" xfId="0" applyNumberFormat="1" applyFill="1"/>
    <xf numFmtId="0" fontId="0" fillId="23" borderId="27" xfId="0" applyFont="1" applyFill="1" applyBorder="1" applyAlignment="1">
      <alignment vertical="center" wrapText="1"/>
    </xf>
    <xf numFmtId="0" fontId="0" fillId="17" borderId="27" xfId="0" applyFont="1" applyFill="1" applyBorder="1" applyAlignment="1">
      <alignment wrapText="1"/>
    </xf>
    <xf numFmtId="0" fontId="0" fillId="10" borderId="27" xfId="0" applyFont="1" applyFill="1" applyBorder="1" applyAlignment="1">
      <alignment wrapText="1"/>
    </xf>
    <xf numFmtId="169" fontId="4" fillId="13" borderId="6" xfId="0" applyNumberFormat="1" applyFont="1" applyFill="1" applyBorder="1"/>
    <xf numFmtId="0" fontId="0" fillId="23" borderId="26" xfId="0" applyFont="1" applyFill="1" applyBorder="1" applyAlignment="1">
      <alignment vertical="center"/>
    </xf>
    <xf numFmtId="0" fontId="0" fillId="23" borderId="26" xfId="0" applyFont="1" applyFill="1" applyBorder="1" applyAlignment="1">
      <alignment horizontal="left" vertical="center"/>
    </xf>
    <xf numFmtId="167" fontId="0" fillId="23" borderId="26" xfId="0" applyNumberFormat="1" applyFont="1" applyFill="1" applyBorder="1" applyAlignment="1">
      <alignment vertical="center"/>
    </xf>
    <xf numFmtId="0" fontId="0" fillId="23" borderId="26" xfId="0" applyFont="1" applyFill="1" applyBorder="1" applyAlignment="1">
      <alignment vertical="center" wrapText="1"/>
    </xf>
    <xf numFmtId="0" fontId="0" fillId="23" borderId="11" xfId="0" applyFont="1" applyFill="1" applyBorder="1" applyAlignment="1">
      <alignment vertical="center" wrapText="1"/>
    </xf>
    <xf numFmtId="0" fontId="0" fillId="0" borderId="28" xfId="0" applyFill="1" applyBorder="1"/>
    <xf numFmtId="0" fontId="0" fillId="0" borderId="29" xfId="0" applyFill="1" applyBorder="1"/>
    <xf numFmtId="167" fontId="0" fillId="0" borderId="30" xfId="0" applyNumberForma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9" defaultPivotStyle="PivotStyleLight16"/>
  <colors>
    <mruColors>
      <color rgb="FF66CCFF"/>
      <color rgb="FF33CC33"/>
      <color rgb="FFCCFFFF"/>
      <color rgb="FF00FFCC"/>
      <color rgb="FFFF6600"/>
      <color rgb="FF9966FF"/>
      <color rgb="FFFF7C80"/>
      <color rgb="FFFF00FF"/>
      <color rgb="FF6699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3ED5-C3FF-40EE-BCE3-452EB5E6062D}">
  <sheetPr>
    <pageSetUpPr fitToPage="1"/>
  </sheetPr>
  <dimension ref="A1:N108"/>
  <sheetViews>
    <sheetView tabSelected="1" topLeftCell="C82" workbookViewId="0">
      <selection activeCell="D85" sqref="D85:F108"/>
    </sheetView>
  </sheetViews>
  <sheetFormatPr defaultRowHeight="15" x14ac:dyDescent="0.25"/>
  <cols>
    <col min="1" max="1" width="16.5703125" customWidth="1"/>
    <col min="2" max="2" width="8" customWidth="1"/>
    <col min="3" max="3" width="4" customWidth="1"/>
    <col min="4" max="4" width="36.5703125" bestFit="1" customWidth="1"/>
    <col min="5" max="5" width="34.140625" bestFit="1" customWidth="1"/>
    <col min="6" max="6" width="18" customWidth="1"/>
    <col min="7" max="8" width="13" customWidth="1"/>
    <col min="9" max="9" width="12.85546875" customWidth="1"/>
    <col min="10" max="10" width="29.7109375" customWidth="1"/>
    <col min="11" max="11" width="26.7109375" customWidth="1"/>
    <col min="12" max="12" width="33.28515625" customWidth="1"/>
    <col min="13" max="13" width="38.7109375" hidden="1" customWidth="1"/>
    <col min="14" max="14" width="7.5703125" bestFit="1" customWidth="1"/>
  </cols>
  <sheetData>
    <row r="1" spans="1:13" ht="48.6" customHeight="1" x14ac:dyDescent="0.25">
      <c r="A1" s="212" t="s">
        <v>83</v>
      </c>
      <c r="B1" s="213" t="s">
        <v>84</v>
      </c>
      <c r="C1" s="213" t="s">
        <v>0</v>
      </c>
      <c r="D1" s="213" t="s">
        <v>1</v>
      </c>
      <c r="E1" s="213" t="s">
        <v>2</v>
      </c>
      <c r="F1" s="213" t="s">
        <v>39</v>
      </c>
      <c r="G1" s="213" t="s">
        <v>7</v>
      </c>
      <c r="H1" s="213" t="s">
        <v>202</v>
      </c>
      <c r="I1" s="213" t="s">
        <v>40</v>
      </c>
      <c r="J1" s="213" t="s">
        <v>131</v>
      </c>
      <c r="K1" s="213" t="s">
        <v>132</v>
      </c>
      <c r="L1" s="214" t="s">
        <v>130</v>
      </c>
      <c r="M1" s="242" t="s">
        <v>214</v>
      </c>
    </row>
    <row r="2" spans="1:13" ht="30.6" customHeight="1" x14ac:dyDescent="0.25">
      <c r="A2" s="215" t="s">
        <v>62</v>
      </c>
      <c r="B2" s="3">
        <v>0.1</v>
      </c>
      <c r="C2" s="4"/>
      <c r="D2" s="5" t="s">
        <v>15</v>
      </c>
      <c r="E2" s="5">
        <v>7507</v>
      </c>
      <c r="F2" s="4" t="s">
        <v>4</v>
      </c>
      <c r="G2" s="4">
        <v>0.1</v>
      </c>
      <c r="H2" s="6">
        <f>G2*626.26</f>
        <v>62.626000000000005</v>
      </c>
      <c r="I2" s="4" t="s">
        <v>41</v>
      </c>
      <c r="J2" s="7" t="s">
        <v>18</v>
      </c>
      <c r="K2" s="7" t="s">
        <v>134</v>
      </c>
      <c r="L2" s="216" t="s">
        <v>154</v>
      </c>
    </row>
    <row r="3" spans="1:13" ht="28.9" customHeight="1" x14ac:dyDescent="0.25">
      <c r="A3" s="215" t="s">
        <v>63</v>
      </c>
      <c r="B3" s="3">
        <v>0.28699999999999998</v>
      </c>
      <c r="C3" s="4"/>
      <c r="D3" s="5" t="s">
        <v>15</v>
      </c>
      <c r="E3" s="5">
        <v>7508</v>
      </c>
      <c r="F3" s="4" t="s">
        <v>4</v>
      </c>
      <c r="G3" s="4">
        <v>0.28699999999999998</v>
      </c>
      <c r="H3" s="6">
        <f t="shared" ref="H3:H66" si="0">G3*626.26</f>
        <v>179.73661999999999</v>
      </c>
      <c r="I3" s="4" t="s">
        <v>41</v>
      </c>
      <c r="J3" s="7" t="s">
        <v>16</v>
      </c>
      <c r="K3" s="7" t="s">
        <v>138</v>
      </c>
      <c r="L3" s="216" t="s">
        <v>158</v>
      </c>
    </row>
    <row r="4" spans="1:13" ht="60" x14ac:dyDescent="0.25">
      <c r="A4" s="215" t="s">
        <v>172</v>
      </c>
      <c r="B4" s="8">
        <v>0.59050000000000002</v>
      </c>
      <c r="C4" s="9"/>
      <c r="D4" s="5" t="s">
        <v>173</v>
      </c>
      <c r="E4" s="5" t="s">
        <v>196</v>
      </c>
      <c r="F4" s="9"/>
      <c r="G4" s="9">
        <v>0.59050000000000002</v>
      </c>
      <c r="H4" s="6">
        <f t="shared" si="0"/>
        <v>369.80653000000001</v>
      </c>
      <c r="I4" s="9" t="s">
        <v>41</v>
      </c>
      <c r="J4" s="10" t="s">
        <v>174</v>
      </c>
      <c r="K4" s="7" t="s">
        <v>175</v>
      </c>
      <c r="L4" s="217" t="s">
        <v>154</v>
      </c>
    </row>
    <row r="5" spans="1:13" ht="45" x14ac:dyDescent="0.25">
      <c r="A5" s="215" t="s">
        <v>181</v>
      </c>
      <c r="B5" s="11">
        <v>0.107</v>
      </c>
      <c r="C5" s="12"/>
      <c r="D5" s="13" t="s">
        <v>197</v>
      </c>
      <c r="E5" s="14" t="s">
        <v>200</v>
      </c>
      <c r="F5" s="12" t="s">
        <v>4</v>
      </c>
      <c r="G5" s="12">
        <v>0.107</v>
      </c>
      <c r="H5" s="15">
        <f t="shared" si="0"/>
        <v>67.009819999999991</v>
      </c>
      <c r="I5" s="12"/>
      <c r="J5" s="16" t="s">
        <v>182</v>
      </c>
      <c r="K5" s="17" t="s">
        <v>134</v>
      </c>
      <c r="L5" s="218" t="s">
        <v>154</v>
      </c>
    </row>
    <row r="6" spans="1:13" ht="105" x14ac:dyDescent="0.25">
      <c r="A6" s="215" t="s">
        <v>96</v>
      </c>
      <c r="B6" s="44">
        <v>21.672000000000001</v>
      </c>
      <c r="C6" s="45"/>
      <c r="D6" s="46" t="s">
        <v>167</v>
      </c>
      <c r="E6" s="46" t="s">
        <v>194</v>
      </c>
      <c r="F6" s="47"/>
      <c r="G6" s="45">
        <v>6.83</v>
      </c>
      <c r="H6" s="48">
        <f t="shared" si="0"/>
        <v>4277.3558000000003</v>
      </c>
      <c r="I6" s="49" t="s">
        <v>41</v>
      </c>
      <c r="J6" s="50" t="s">
        <v>93</v>
      </c>
      <c r="K6" s="50" t="s">
        <v>145</v>
      </c>
      <c r="L6" s="219" t="s">
        <v>154</v>
      </c>
    </row>
    <row r="7" spans="1:13" ht="32.450000000000003" customHeight="1" x14ac:dyDescent="0.25">
      <c r="A7" s="215" t="s">
        <v>111</v>
      </c>
      <c r="B7" s="51">
        <v>2.3908</v>
      </c>
      <c r="C7" s="45"/>
      <c r="D7" s="46" t="s">
        <v>167</v>
      </c>
      <c r="E7" s="46">
        <v>5488</v>
      </c>
      <c r="F7" s="45"/>
      <c r="G7" s="45">
        <v>2.3908</v>
      </c>
      <c r="H7" s="48">
        <f t="shared" si="0"/>
        <v>1497.2624080000001</v>
      </c>
      <c r="I7" s="45" t="s">
        <v>41</v>
      </c>
      <c r="J7" s="52" t="s">
        <v>119</v>
      </c>
      <c r="K7" s="52" t="s">
        <v>136</v>
      </c>
      <c r="L7" s="220" t="s">
        <v>154</v>
      </c>
    </row>
    <row r="8" spans="1:13" ht="30.6" customHeight="1" x14ac:dyDescent="0.25">
      <c r="A8" s="215" t="s">
        <v>170</v>
      </c>
      <c r="B8" s="51"/>
      <c r="C8" s="45"/>
      <c r="D8" s="46" t="s">
        <v>167</v>
      </c>
      <c r="E8" s="46"/>
      <c r="F8" s="45"/>
      <c r="G8" s="45"/>
      <c r="H8" s="48">
        <f t="shared" si="0"/>
        <v>0</v>
      </c>
      <c r="I8" s="45" t="s">
        <v>41</v>
      </c>
      <c r="J8" s="52" t="s">
        <v>168</v>
      </c>
      <c r="K8" s="52" t="s">
        <v>169</v>
      </c>
      <c r="L8" s="220" t="s">
        <v>154</v>
      </c>
      <c r="M8" s="251" t="s">
        <v>216</v>
      </c>
    </row>
    <row r="9" spans="1:13" ht="75" x14ac:dyDescent="0.25">
      <c r="A9" s="215" t="s">
        <v>65</v>
      </c>
      <c r="B9" s="18">
        <v>0.20100000000000001</v>
      </c>
      <c r="C9" s="19"/>
      <c r="D9" s="20" t="s">
        <v>20</v>
      </c>
      <c r="E9" s="20" t="s">
        <v>21</v>
      </c>
      <c r="F9" s="19" t="s">
        <v>6</v>
      </c>
      <c r="G9" s="19">
        <v>0.1885</v>
      </c>
      <c r="H9" s="21">
        <f t="shared" si="0"/>
        <v>118.05001</v>
      </c>
      <c r="I9" s="19" t="s">
        <v>41</v>
      </c>
      <c r="J9" s="22" t="s">
        <v>22</v>
      </c>
      <c r="K9" s="22" t="s">
        <v>139</v>
      </c>
      <c r="L9" s="221" t="s">
        <v>158</v>
      </c>
    </row>
    <row r="10" spans="1:13" ht="45" x14ac:dyDescent="0.25">
      <c r="A10" s="215" t="s">
        <v>70</v>
      </c>
      <c r="B10" s="23">
        <v>0.158</v>
      </c>
      <c r="C10" s="24"/>
      <c r="D10" s="25" t="s">
        <v>27</v>
      </c>
      <c r="E10" s="25">
        <v>6522</v>
      </c>
      <c r="F10" s="24" t="s">
        <v>28</v>
      </c>
      <c r="G10" s="24"/>
      <c r="H10" s="26">
        <f t="shared" si="0"/>
        <v>0</v>
      </c>
      <c r="I10" s="24" t="s">
        <v>41</v>
      </c>
      <c r="J10" s="27" t="s">
        <v>29</v>
      </c>
      <c r="K10" s="27" t="s">
        <v>140</v>
      </c>
      <c r="L10" s="222" t="s">
        <v>154</v>
      </c>
    </row>
    <row r="11" spans="1:13" ht="45" x14ac:dyDescent="0.25">
      <c r="A11" s="215" t="s">
        <v>70</v>
      </c>
      <c r="B11" s="23"/>
      <c r="C11" s="24"/>
      <c r="D11" s="25" t="s">
        <v>27</v>
      </c>
      <c r="E11" s="25">
        <v>6523</v>
      </c>
      <c r="F11" s="24" t="s">
        <v>28</v>
      </c>
      <c r="G11" s="24">
        <v>0.15840000000000001</v>
      </c>
      <c r="H11" s="26">
        <f t="shared" si="0"/>
        <v>99.199584000000002</v>
      </c>
      <c r="I11" s="24" t="s">
        <v>41</v>
      </c>
      <c r="J11" s="27" t="str">
        <f>J10</f>
        <v>funkcia občianskej vybavenosti</v>
      </c>
      <c r="K11" s="27" t="s">
        <v>140</v>
      </c>
      <c r="L11" s="222" t="s">
        <v>154</v>
      </c>
    </row>
    <row r="12" spans="1:13" ht="28.15" customHeight="1" x14ac:dyDescent="0.25">
      <c r="A12" s="215" t="s">
        <v>69</v>
      </c>
      <c r="B12" s="28">
        <v>1.6758</v>
      </c>
      <c r="C12" s="29"/>
      <c r="D12" s="30" t="s">
        <v>97</v>
      </c>
      <c r="E12" s="30" t="s">
        <v>180</v>
      </c>
      <c r="F12" s="29"/>
      <c r="G12" s="29">
        <v>1.89</v>
      </c>
      <c r="H12" s="31">
        <f t="shared" si="0"/>
        <v>1183.6314</v>
      </c>
      <c r="I12" s="29" t="s">
        <v>41</v>
      </c>
      <c r="J12" s="32" t="s">
        <v>18</v>
      </c>
      <c r="K12" s="32" t="s">
        <v>134</v>
      </c>
      <c r="L12" s="223" t="s">
        <v>154</v>
      </c>
    </row>
    <row r="13" spans="1:13" ht="51.6" customHeight="1" x14ac:dyDescent="0.25">
      <c r="A13" s="215" t="s">
        <v>89</v>
      </c>
      <c r="B13" s="33">
        <v>1.7299</v>
      </c>
      <c r="C13" s="34"/>
      <c r="D13" s="35" t="s">
        <v>199</v>
      </c>
      <c r="E13" s="35" t="s">
        <v>206</v>
      </c>
      <c r="F13" s="34"/>
      <c r="G13" s="34">
        <v>0.28460000000000002</v>
      </c>
      <c r="H13" s="36">
        <f t="shared" si="0"/>
        <v>178.23359600000001</v>
      </c>
      <c r="I13" s="34" t="s">
        <v>41</v>
      </c>
      <c r="J13" s="37" t="s">
        <v>19</v>
      </c>
      <c r="K13" s="37" t="s">
        <v>162</v>
      </c>
      <c r="L13" s="224" t="s">
        <v>154</v>
      </c>
      <c r="M13" s="243" t="s">
        <v>217</v>
      </c>
    </row>
    <row r="14" spans="1:13" ht="36.6" customHeight="1" x14ac:dyDescent="0.25">
      <c r="A14" s="215" t="s">
        <v>95</v>
      </c>
      <c r="B14" s="38"/>
      <c r="C14" s="39"/>
      <c r="D14" s="40" t="s">
        <v>189</v>
      </c>
      <c r="E14" s="40" t="s">
        <v>90</v>
      </c>
      <c r="F14" s="39"/>
      <c r="G14" s="39"/>
      <c r="H14" s="41">
        <f t="shared" si="0"/>
        <v>0</v>
      </c>
      <c r="I14" s="42" t="s">
        <v>41</v>
      </c>
      <c r="J14" s="43" t="s">
        <v>19</v>
      </c>
      <c r="K14" s="43" t="s">
        <v>134</v>
      </c>
      <c r="L14" s="225" t="s">
        <v>154</v>
      </c>
    </row>
    <row r="15" spans="1:13" ht="45" x14ac:dyDescent="0.25">
      <c r="A15" s="215" t="s">
        <v>95</v>
      </c>
      <c r="B15" s="38"/>
      <c r="C15" s="39"/>
      <c r="D15" s="40" t="s">
        <v>189</v>
      </c>
      <c r="E15" s="40" t="s">
        <v>91</v>
      </c>
      <c r="F15" s="39"/>
      <c r="G15" s="39"/>
      <c r="H15" s="41">
        <f t="shared" si="0"/>
        <v>0</v>
      </c>
      <c r="I15" s="42" t="s">
        <v>41</v>
      </c>
      <c r="J15" s="43" t="s">
        <v>19</v>
      </c>
      <c r="K15" s="43" t="s">
        <v>134</v>
      </c>
      <c r="L15" s="225" t="s">
        <v>154</v>
      </c>
    </row>
    <row r="16" spans="1:13" ht="43.15" customHeight="1" x14ac:dyDescent="0.25">
      <c r="A16" s="215" t="s">
        <v>95</v>
      </c>
      <c r="B16" s="38"/>
      <c r="C16" s="39"/>
      <c r="D16" s="40" t="s">
        <v>189</v>
      </c>
      <c r="E16" s="40" t="s">
        <v>92</v>
      </c>
      <c r="F16" s="39"/>
      <c r="G16" s="39">
        <v>0.34489999999999998</v>
      </c>
      <c r="H16" s="41">
        <f t="shared" si="0"/>
        <v>215.997074</v>
      </c>
      <c r="I16" s="42" t="s">
        <v>41</v>
      </c>
      <c r="J16" s="43" t="s">
        <v>19</v>
      </c>
      <c r="K16" s="43" t="s">
        <v>134</v>
      </c>
      <c r="L16" s="225" t="s">
        <v>154</v>
      </c>
      <c r="M16" s="244" t="s">
        <v>218</v>
      </c>
    </row>
    <row r="17" spans="1:13" ht="27.6" customHeight="1" x14ac:dyDescent="0.25">
      <c r="A17" s="215" t="s">
        <v>72</v>
      </c>
      <c r="B17" s="53">
        <v>8.7999999999999995E-2</v>
      </c>
      <c r="C17" s="54"/>
      <c r="D17" s="55" t="s">
        <v>31</v>
      </c>
      <c r="E17" s="55">
        <v>5459</v>
      </c>
      <c r="F17" s="54" t="s">
        <v>32</v>
      </c>
      <c r="G17" s="54">
        <v>8.7999999999999995E-2</v>
      </c>
      <c r="H17" s="56">
        <f t="shared" si="0"/>
        <v>55.110879999999995</v>
      </c>
      <c r="I17" s="54" t="s">
        <v>42</v>
      </c>
      <c r="J17" s="57" t="s">
        <v>33</v>
      </c>
      <c r="K17" s="57" t="s">
        <v>133</v>
      </c>
      <c r="L17" s="226" t="s">
        <v>154</v>
      </c>
    </row>
    <row r="18" spans="1:13" ht="38.450000000000003" customHeight="1" x14ac:dyDescent="0.25">
      <c r="A18" s="215" t="s">
        <v>73</v>
      </c>
      <c r="B18" s="58">
        <v>1.3609</v>
      </c>
      <c r="C18" s="59"/>
      <c r="D18" s="60" t="s">
        <v>34</v>
      </c>
      <c r="E18" s="60" t="s">
        <v>35</v>
      </c>
      <c r="F18" s="59" t="s">
        <v>32</v>
      </c>
      <c r="G18" s="59"/>
      <c r="H18" s="61">
        <f t="shared" si="0"/>
        <v>0</v>
      </c>
      <c r="I18" s="59" t="s">
        <v>42</v>
      </c>
      <c r="J18" s="62" t="s">
        <v>37</v>
      </c>
      <c r="K18" s="62" t="s">
        <v>133</v>
      </c>
      <c r="L18" s="227" t="s">
        <v>154</v>
      </c>
    </row>
    <row r="19" spans="1:13" ht="30" x14ac:dyDescent="0.25">
      <c r="A19" s="215" t="s">
        <v>73</v>
      </c>
      <c r="B19" s="58"/>
      <c r="C19" s="59"/>
      <c r="D19" s="60" t="s">
        <v>34</v>
      </c>
      <c r="E19" s="60" t="s">
        <v>98</v>
      </c>
      <c r="F19" s="59" t="s">
        <v>36</v>
      </c>
      <c r="G19" s="59">
        <v>1.3609</v>
      </c>
      <c r="H19" s="61">
        <f t="shared" si="0"/>
        <v>852.27723400000002</v>
      </c>
      <c r="I19" s="59" t="s">
        <v>42</v>
      </c>
      <c r="J19" s="62" t="str">
        <f>J18</f>
        <v>rekreácia</v>
      </c>
      <c r="K19" s="62" t="s">
        <v>133</v>
      </c>
      <c r="L19" s="227" t="s">
        <v>154</v>
      </c>
    </row>
    <row r="20" spans="1:13" ht="30" x14ac:dyDescent="0.25">
      <c r="A20" s="215" t="s">
        <v>53</v>
      </c>
      <c r="B20" s="63">
        <v>5.8999999999999997E-2</v>
      </c>
      <c r="C20" s="64"/>
      <c r="D20" s="65" t="s">
        <v>3</v>
      </c>
      <c r="E20" s="65">
        <v>6380</v>
      </c>
      <c r="F20" s="64" t="s">
        <v>4</v>
      </c>
      <c r="G20" s="64">
        <v>5.8999999999999997E-2</v>
      </c>
      <c r="H20" s="66">
        <f t="shared" si="0"/>
        <v>36.949339999999999</v>
      </c>
      <c r="I20" s="64" t="s">
        <v>41</v>
      </c>
      <c r="J20" s="67" t="s">
        <v>8</v>
      </c>
      <c r="K20" s="67" t="s">
        <v>133</v>
      </c>
      <c r="L20" s="228" t="s">
        <v>154</v>
      </c>
    </row>
    <row r="21" spans="1:13" ht="45" x14ac:dyDescent="0.25">
      <c r="A21" s="215" t="s">
        <v>54</v>
      </c>
      <c r="B21" s="63">
        <v>0.38440000000000002</v>
      </c>
      <c r="C21" s="64"/>
      <c r="D21" s="65" t="s">
        <v>3</v>
      </c>
      <c r="E21" s="65">
        <v>6482</v>
      </c>
      <c r="F21" s="64" t="s">
        <v>5</v>
      </c>
      <c r="G21" s="64">
        <v>0.38440000000000002</v>
      </c>
      <c r="H21" s="66">
        <f t="shared" si="0"/>
        <v>240.73434400000002</v>
      </c>
      <c r="I21" s="64" t="s">
        <v>41</v>
      </c>
      <c r="J21" s="67" t="s">
        <v>19</v>
      </c>
      <c r="K21" s="67" t="s">
        <v>134</v>
      </c>
      <c r="L21" s="228" t="s">
        <v>154</v>
      </c>
    </row>
    <row r="22" spans="1:13" ht="45" x14ac:dyDescent="0.25">
      <c r="A22" s="215" t="s">
        <v>55</v>
      </c>
      <c r="B22" s="63">
        <v>0.61299999999999999</v>
      </c>
      <c r="C22" s="64"/>
      <c r="D22" s="65" t="s">
        <v>3</v>
      </c>
      <c r="E22" s="65">
        <v>6344</v>
      </c>
      <c r="F22" s="64" t="s">
        <v>6</v>
      </c>
      <c r="G22" s="64">
        <v>0.61299999999999999</v>
      </c>
      <c r="H22" s="66">
        <f t="shared" si="0"/>
        <v>383.89738</v>
      </c>
      <c r="I22" s="64" t="s">
        <v>41</v>
      </c>
      <c r="J22" s="67" t="s">
        <v>9</v>
      </c>
      <c r="K22" s="67" t="s">
        <v>135</v>
      </c>
      <c r="L22" s="228" t="s">
        <v>154</v>
      </c>
    </row>
    <row r="23" spans="1:13" ht="45" x14ac:dyDescent="0.25">
      <c r="A23" s="215" t="s">
        <v>56</v>
      </c>
      <c r="B23" s="63">
        <v>1.9767999999999999</v>
      </c>
      <c r="C23" s="64"/>
      <c r="D23" s="65" t="s">
        <v>3</v>
      </c>
      <c r="E23" s="65">
        <v>6299</v>
      </c>
      <c r="F23" s="64" t="s">
        <v>5</v>
      </c>
      <c r="G23" s="64">
        <v>0.3</v>
      </c>
      <c r="H23" s="66">
        <f t="shared" si="0"/>
        <v>187.87799999999999</v>
      </c>
      <c r="I23" s="64" t="s">
        <v>41</v>
      </c>
      <c r="J23" s="67" t="str">
        <f>J22</f>
        <v>záhr. Rekreačná oblasť s funkciou pivničné domčeky a chaty</v>
      </c>
      <c r="K23" s="67" t="s">
        <v>135</v>
      </c>
      <c r="L23" s="228" t="s">
        <v>154</v>
      </c>
    </row>
    <row r="24" spans="1:13" ht="30" x14ac:dyDescent="0.25">
      <c r="A24" s="215" t="s">
        <v>57</v>
      </c>
      <c r="B24" s="63">
        <v>0.20699999999999999</v>
      </c>
      <c r="C24" s="64"/>
      <c r="D24" s="65" t="s">
        <v>3</v>
      </c>
      <c r="E24" s="65">
        <v>5138</v>
      </c>
      <c r="F24" s="64" t="s">
        <v>6</v>
      </c>
      <c r="G24" s="64">
        <v>0.20699999999999999</v>
      </c>
      <c r="H24" s="66">
        <f t="shared" si="0"/>
        <v>129.63582</v>
      </c>
      <c r="I24" s="64" t="s">
        <v>41</v>
      </c>
      <c r="J24" s="67" t="s">
        <v>10</v>
      </c>
      <c r="K24" s="67" t="s">
        <v>133</v>
      </c>
      <c r="L24" s="228" t="s">
        <v>154</v>
      </c>
    </row>
    <row r="25" spans="1:13" ht="45" x14ac:dyDescent="0.25">
      <c r="A25" s="215" t="s">
        <v>58</v>
      </c>
      <c r="B25" s="63">
        <v>10.915699999999999</v>
      </c>
      <c r="C25" s="64"/>
      <c r="D25" s="65" t="s">
        <v>3</v>
      </c>
      <c r="E25" s="65">
        <v>5374</v>
      </c>
      <c r="F25" s="64" t="s">
        <v>6</v>
      </c>
      <c r="G25" s="68">
        <v>3</v>
      </c>
      <c r="H25" s="66">
        <f t="shared" si="0"/>
        <v>1878.78</v>
      </c>
      <c r="I25" s="64" t="s">
        <v>41</v>
      </c>
      <c r="J25" s="67" t="s">
        <v>120</v>
      </c>
      <c r="K25" s="67" t="s">
        <v>136</v>
      </c>
      <c r="L25" s="228" t="s">
        <v>154</v>
      </c>
    </row>
    <row r="26" spans="1:13" ht="30" x14ac:dyDescent="0.25">
      <c r="A26" s="215" t="s">
        <v>60</v>
      </c>
      <c r="B26" s="63">
        <v>0.85740000000000005</v>
      </c>
      <c r="C26" s="64"/>
      <c r="D26" s="65" t="s">
        <v>3</v>
      </c>
      <c r="E26" s="65">
        <v>7422</v>
      </c>
      <c r="F26" s="64" t="s">
        <v>5</v>
      </c>
      <c r="G26" s="64">
        <v>0.85740000000000005</v>
      </c>
      <c r="H26" s="66">
        <f t="shared" si="0"/>
        <v>536.95532400000002</v>
      </c>
      <c r="I26" s="64" t="s">
        <v>41</v>
      </c>
      <c r="J26" s="67" t="s">
        <v>12</v>
      </c>
      <c r="K26" s="67" t="s">
        <v>133</v>
      </c>
      <c r="L26" s="228" t="s">
        <v>154</v>
      </c>
    </row>
    <row r="27" spans="1:13" ht="30" x14ac:dyDescent="0.25">
      <c r="A27" s="215" t="s">
        <v>99</v>
      </c>
      <c r="B27" s="70">
        <v>6.8239000000000001</v>
      </c>
      <c r="C27" s="71"/>
      <c r="D27" s="65" t="s">
        <v>3</v>
      </c>
      <c r="E27" s="65" t="s">
        <v>100</v>
      </c>
      <c r="F27" s="71"/>
      <c r="G27" s="71">
        <v>6.8239000000000001</v>
      </c>
      <c r="H27" s="66">
        <f t="shared" si="0"/>
        <v>4273.5356140000004</v>
      </c>
      <c r="I27" s="71" t="s">
        <v>41</v>
      </c>
      <c r="J27" s="72" t="s">
        <v>101</v>
      </c>
      <c r="K27" s="72" t="s">
        <v>133</v>
      </c>
      <c r="L27" s="229" t="s">
        <v>154</v>
      </c>
    </row>
    <row r="28" spans="1:13" ht="30" x14ac:dyDescent="0.25">
      <c r="A28" s="215" t="s">
        <v>113</v>
      </c>
      <c r="B28" s="70">
        <v>36.767200000000003</v>
      </c>
      <c r="C28" s="71"/>
      <c r="D28" s="65" t="s">
        <v>3</v>
      </c>
      <c r="E28" s="65">
        <v>6142</v>
      </c>
      <c r="F28" s="71"/>
      <c r="G28" s="71">
        <v>3.4531999999999998</v>
      </c>
      <c r="H28" s="66">
        <f t="shared" si="0"/>
        <v>2162.601032</v>
      </c>
      <c r="I28" s="71" t="s">
        <v>41</v>
      </c>
      <c r="J28" s="72" t="s">
        <v>129</v>
      </c>
      <c r="K28" s="72" t="s">
        <v>147</v>
      </c>
      <c r="L28" s="229" t="s">
        <v>154</v>
      </c>
    </row>
    <row r="29" spans="1:13" x14ac:dyDescent="0.25">
      <c r="A29" s="215" t="s">
        <v>163</v>
      </c>
      <c r="B29" s="70">
        <v>2.2686000000000002</v>
      </c>
      <c r="C29" s="71"/>
      <c r="D29" s="65" t="s">
        <v>3</v>
      </c>
      <c r="E29" s="65" t="s">
        <v>164</v>
      </c>
      <c r="F29" s="71"/>
      <c r="G29" s="71">
        <v>2.2686000000000002</v>
      </c>
      <c r="H29" s="66">
        <f t="shared" si="0"/>
        <v>1420.733436</v>
      </c>
      <c r="I29" s="71" t="s">
        <v>41</v>
      </c>
      <c r="J29" s="72" t="s">
        <v>165</v>
      </c>
      <c r="K29" s="72" t="s">
        <v>166</v>
      </c>
      <c r="L29" s="229" t="s">
        <v>154</v>
      </c>
    </row>
    <row r="30" spans="1:13" ht="45" x14ac:dyDescent="0.25">
      <c r="A30" s="215" t="s">
        <v>128</v>
      </c>
      <c r="B30" s="70">
        <v>0.1444</v>
      </c>
      <c r="C30" s="71"/>
      <c r="D30" s="65" t="s">
        <v>3</v>
      </c>
      <c r="E30" s="65">
        <v>5223</v>
      </c>
      <c r="F30" s="71"/>
      <c r="G30" s="71">
        <v>0.1444</v>
      </c>
      <c r="H30" s="66">
        <f t="shared" si="0"/>
        <v>90.431944000000001</v>
      </c>
      <c r="I30" s="71" t="s">
        <v>41</v>
      </c>
      <c r="J30" s="72" t="s">
        <v>127</v>
      </c>
      <c r="K30" s="72" t="s">
        <v>150</v>
      </c>
      <c r="L30" s="229" t="s">
        <v>160</v>
      </c>
      <c r="M30" s="247" t="s">
        <v>209</v>
      </c>
    </row>
    <row r="31" spans="1:13" x14ac:dyDescent="0.25">
      <c r="A31" s="215"/>
      <c r="B31" s="70"/>
      <c r="C31" s="71"/>
      <c r="D31" s="65"/>
      <c r="E31" s="65"/>
      <c r="F31" s="71"/>
      <c r="G31" s="71"/>
      <c r="H31" s="66">
        <f t="shared" si="0"/>
        <v>0</v>
      </c>
      <c r="I31" s="71"/>
      <c r="J31" s="72"/>
      <c r="K31" s="72"/>
      <c r="L31" s="229"/>
    </row>
    <row r="32" spans="1:13" ht="45" x14ac:dyDescent="0.25">
      <c r="A32" s="215" t="s">
        <v>59</v>
      </c>
      <c r="B32" s="63">
        <v>1.6960999999999999</v>
      </c>
      <c r="C32" s="64"/>
      <c r="D32" s="65" t="s">
        <v>185</v>
      </c>
      <c r="E32" s="65">
        <v>6698</v>
      </c>
      <c r="F32" s="64" t="s">
        <v>6</v>
      </c>
      <c r="G32" s="69">
        <v>8</v>
      </c>
      <c r="H32" s="66">
        <f t="shared" si="0"/>
        <v>5010.08</v>
      </c>
      <c r="I32" s="64" t="s">
        <v>41</v>
      </c>
      <c r="J32" s="67" t="s">
        <v>11</v>
      </c>
      <c r="K32" s="67" t="s">
        <v>134</v>
      </c>
      <c r="L32" s="228" t="s">
        <v>154</v>
      </c>
    </row>
    <row r="33" spans="1:13" ht="45" x14ac:dyDescent="0.25">
      <c r="A33" s="215" t="s">
        <v>64</v>
      </c>
      <c r="B33" s="73">
        <v>1.79</v>
      </c>
      <c r="C33" s="74"/>
      <c r="D33" s="75" t="s">
        <v>17</v>
      </c>
      <c r="E33" s="75">
        <v>7389</v>
      </c>
      <c r="F33" s="74"/>
      <c r="G33" s="74"/>
      <c r="H33" s="76">
        <f t="shared" si="0"/>
        <v>0</v>
      </c>
      <c r="I33" s="74" t="s">
        <v>41</v>
      </c>
      <c r="J33" s="77" t="s">
        <v>19</v>
      </c>
      <c r="K33" s="77" t="s">
        <v>134</v>
      </c>
      <c r="L33" s="230" t="s">
        <v>154</v>
      </c>
    </row>
    <row r="34" spans="1:13" ht="45" x14ac:dyDescent="0.25">
      <c r="A34" s="215" t="s">
        <v>64</v>
      </c>
      <c r="B34" s="73"/>
      <c r="C34" s="74"/>
      <c r="D34" s="75" t="s">
        <v>17</v>
      </c>
      <c r="E34" s="75">
        <v>7390</v>
      </c>
      <c r="F34" s="74"/>
      <c r="G34" s="74">
        <v>1.79</v>
      </c>
      <c r="H34" s="76">
        <f t="shared" si="0"/>
        <v>1121.0054</v>
      </c>
      <c r="I34" s="74" t="s">
        <v>41</v>
      </c>
      <c r="J34" s="77" t="str">
        <f>J33</f>
        <v>zmiešané územie s dominantnou funkciou bývania v RD</v>
      </c>
      <c r="K34" s="77" t="s">
        <v>134</v>
      </c>
      <c r="L34" s="230" t="s">
        <v>154</v>
      </c>
    </row>
    <row r="35" spans="1:13" ht="75" x14ac:dyDescent="0.25">
      <c r="A35" s="215" t="s">
        <v>66</v>
      </c>
      <c r="B35" s="78">
        <v>7.5999999999999998E-2</v>
      </c>
      <c r="C35" s="79"/>
      <c r="D35" s="80" t="s">
        <v>23</v>
      </c>
      <c r="E35" s="80" t="s">
        <v>24</v>
      </c>
      <c r="F35" s="79"/>
      <c r="G35" s="79">
        <v>7.5899999999999995E-2</v>
      </c>
      <c r="H35" s="81">
        <f t="shared" si="0"/>
        <v>47.533133999999997</v>
      </c>
      <c r="I35" s="79" t="s">
        <v>41</v>
      </c>
      <c r="J35" s="82" t="s">
        <v>25</v>
      </c>
      <c r="K35" s="82" t="s">
        <v>139</v>
      </c>
      <c r="L35" s="231" t="s">
        <v>158</v>
      </c>
    </row>
    <row r="36" spans="1:13" ht="45" x14ac:dyDescent="0.25">
      <c r="A36" s="215" t="s">
        <v>67</v>
      </c>
      <c r="B36" s="83">
        <v>0.55630000000000002</v>
      </c>
      <c r="C36" s="84"/>
      <c r="D36" s="85" t="s">
        <v>26</v>
      </c>
      <c r="E36" s="85">
        <v>7312</v>
      </c>
      <c r="F36" s="84"/>
      <c r="G36" s="84">
        <v>0.55630000000000002</v>
      </c>
      <c r="H36" s="86">
        <f t="shared" si="0"/>
        <v>348.38843800000001</v>
      </c>
      <c r="I36" s="84" t="s">
        <v>41</v>
      </c>
      <c r="J36" s="241" t="s">
        <v>219</v>
      </c>
      <c r="K36" s="87" t="s">
        <v>140</v>
      </c>
      <c r="L36" s="232" t="s">
        <v>154</v>
      </c>
      <c r="M36" s="245" t="s">
        <v>207</v>
      </c>
    </row>
    <row r="37" spans="1:13" ht="45" x14ac:dyDescent="0.25">
      <c r="A37" s="215" t="s">
        <v>67</v>
      </c>
      <c r="B37" s="83"/>
      <c r="C37" s="84"/>
      <c r="D37" s="85" t="s">
        <v>26</v>
      </c>
      <c r="E37" s="85">
        <v>7313</v>
      </c>
      <c r="F37" s="84"/>
      <c r="G37" s="84"/>
      <c r="H37" s="86">
        <f t="shared" si="0"/>
        <v>0</v>
      </c>
      <c r="I37" s="84" t="s">
        <v>41</v>
      </c>
      <c r="J37" s="241" t="s">
        <v>219</v>
      </c>
      <c r="K37" s="87" t="s">
        <v>140</v>
      </c>
      <c r="L37" s="232" t="s">
        <v>154</v>
      </c>
    </row>
    <row r="38" spans="1:13" ht="45" x14ac:dyDescent="0.25">
      <c r="A38" s="215" t="s">
        <v>67</v>
      </c>
      <c r="B38" s="83"/>
      <c r="C38" s="84"/>
      <c r="D38" s="85" t="s">
        <v>26</v>
      </c>
      <c r="E38" s="85">
        <v>7314</v>
      </c>
      <c r="F38" s="84"/>
      <c r="G38" s="84"/>
      <c r="H38" s="86">
        <f t="shared" si="0"/>
        <v>0</v>
      </c>
      <c r="I38" s="84" t="s">
        <v>41</v>
      </c>
      <c r="J38" s="241" t="s">
        <v>219</v>
      </c>
      <c r="K38" s="87" t="s">
        <v>140</v>
      </c>
      <c r="L38" s="232" t="s">
        <v>154</v>
      </c>
    </row>
    <row r="39" spans="1:13" ht="45" x14ac:dyDescent="0.25">
      <c r="A39" s="215" t="s">
        <v>68</v>
      </c>
      <c r="B39" s="83">
        <v>5.2999999999999999E-2</v>
      </c>
      <c r="C39" s="84"/>
      <c r="D39" s="85" t="s">
        <v>26</v>
      </c>
      <c r="E39" s="85">
        <v>7283</v>
      </c>
      <c r="F39" s="84"/>
      <c r="G39" s="84">
        <v>5.2999999999999999E-2</v>
      </c>
      <c r="H39" s="86">
        <f t="shared" si="0"/>
        <v>33.191780000000001</v>
      </c>
      <c r="I39" s="84" t="s">
        <v>41</v>
      </c>
      <c r="J39" s="241" t="s">
        <v>219</v>
      </c>
      <c r="K39" s="87" t="s">
        <v>140</v>
      </c>
      <c r="L39" s="232" t="s">
        <v>154</v>
      </c>
    </row>
    <row r="40" spans="1:13" x14ac:dyDescent="0.25">
      <c r="A40" s="215" t="s">
        <v>77</v>
      </c>
      <c r="B40" s="88"/>
      <c r="C40" s="89"/>
      <c r="D40" s="90" t="s">
        <v>44</v>
      </c>
      <c r="E40" s="90">
        <v>6468</v>
      </c>
      <c r="F40" s="89"/>
      <c r="G40" s="89"/>
      <c r="H40" s="91">
        <f t="shared" si="0"/>
        <v>0</v>
      </c>
      <c r="I40" s="89" t="s">
        <v>41</v>
      </c>
      <c r="J40" s="92" t="s">
        <v>47</v>
      </c>
      <c r="K40" s="92" t="s">
        <v>143</v>
      </c>
      <c r="L40" s="233" t="s">
        <v>154</v>
      </c>
    </row>
    <row r="41" spans="1:13" x14ac:dyDescent="0.25">
      <c r="A41" s="215" t="s">
        <v>77</v>
      </c>
      <c r="B41" s="88"/>
      <c r="C41" s="89"/>
      <c r="D41" s="90" t="s">
        <v>44</v>
      </c>
      <c r="E41" s="90">
        <v>6472</v>
      </c>
      <c r="F41" s="89"/>
      <c r="G41" s="89"/>
      <c r="H41" s="91">
        <f t="shared" si="0"/>
        <v>0</v>
      </c>
      <c r="I41" s="89" t="s">
        <v>41</v>
      </c>
      <c r="J41" s="92" t="s">
        <v>47</v>
      </c>
      <c r="K41" s="92" t="s">
        <v>143</v>
      </c>
      <c r="L41" s="233" t="s">
        <v>154</v>
      </c>
    </row>
    <row r="42" spans="1:13" x14ac:dyDescent="0.25">
      <c r="A42" s="215" t="s">
        <v>77</v>
      </c>
      <c r="B42" s="88"/>
      <c r="C42" s="89"/>
      <c r="D42" s="90" t="s">
        <v>44</v>
      </c>
      <c r="E42" s="90" t="s">
        <v>45</v>
      </c>
      <c r="F42" s="89"/>
      <c r="G42" s="89"/>
      <c r="H42" s="91">
        <f t="shared" si="0"/>
        <v>0</v>
      </c>
      <c r="I42" s="89" t="s">
        <v>41</v>
      </c>
      <c r="J42" s="92" t="s">
        <v>47</v>
      </c>
      <c r="K42" s="92" t="s">
        <v>143</v>
      </c>
      <c r="L42" s="233" t="s">
        <v>154</v>
      </c>
    </row>
    <row r="43" spans="1:13" x14ac:dyDescent="0.25">
      <c r="A43" s="215" t="s">
        <v>77</v>
      </c>
      <c r="B43" s="88"/>
      <c r="C43" s="89"/>
      <c r="D43" s="90" t="s">
        <v>44</v>
      </c>
      <c r="E43" s="90" t="s">
        <v>46</v>
      </c>
      <c r="F43" s="89"/>
      <c r="G43" s="89"/>
      <c r="H43" s="91">
        <f t="shared" si="0"/>
        <v>0</v>
      </c>
      <c r="I43" s="89" t="s">
        <v>41</v>
      </c>
      <c r="J43" s="92" t="s">
        <v>47</v>
      </c>
      <c r="K43" s="92" t="s">
        <v>143</v>
      </c>
      <c r="L43" s="233" t="s">
        <v>154</v>
      </c>
    </row>
    <row r="44" spans="1:13" x14ac:dyDescent="0.25">
      <c r="A44" s="215" t="s">
        <v>77</v>
      </c>
      <c r="B44" s="88"/>
      <c r="C44" s="89"/>
      <c r="D44" s="90" t="s">
        <v>44</v>
      </c>
      <c r="E44" s="90">
        <v>6524</v>
      </c>
      <c r="F44" s="89"/>
      <c r="G44" s="89"/>
      <c r="H44" s="91">
        <f t="shared" si="0"/>
        <v>0</v>
      </c>
      <c r="I44" s="89" t="s">
        <v>41</v>
      </c>
      <c r="J44" s="92" t="s">
        <v>47</v>
      </c>
      <c r="K44" s="92" t="s">
        <v>143</v>
      </c>
      <c r="L44" s="233" t="s">
        <v>154</v>
      </c>
    </row>
    <row r="45" spans="1:13" x14ac:dyDescent="0.25">
      <c r="A45" s="215" t="s">
        <v>77</v>
      </c>
      <c r="B45" s="88"/>
      <c r="C45" s="89"/>
      <c r="D45" s="90" t="s">
        <v>44</v>
      </c>
      <c r="E45" s="90">
        <v>6526</v>
      </c>
      <c r="F45" s="89"/>
      <c r="G45" s="89"/>
      <c r="H45" s="91">
        <f t="shared" si="0"/>
        <v>0</v>
      </c>
      <c r="I45" s="89" t="s">
        <v>41</v>
      </c>
      <c r="J45" s="92" t="s">
        <v>47</v>
      </c>
      <c r="K45" s="92" t="s">
        <v>143</v>
      </c>
      <c r="L45" s="233" t="s">
        <v>154</v>
      </c>
    </row>
    <row r="46" spans="1:13" ht="27" customHeight="1" x14ac:dyDescent="0.25">
      <c r="A46" s="215" t="s">
        <v>77</v>
      </c>
      <c r="B46" s="88">
        <v>0.78869999999999996</v>
      </c>
      <c r="C46" s="89"/>
      <c r="D46" s="90" t="s">
        <v>44</v>
      </c>
      <c r="E46" s="90">
        <v>6527</v>
      </c>
      <c r="F46" s="89"/>
      <c r="G46" s="89">
        <v>0.7389</v>
      </c>
      <c r="H46" s="91">
        <f t="shared" si="0"/>
        <v>462.743514</v>
      </c>
      <c r="I46" s="89" t="s">
        <v>41</v>
      </c>
      <c r="J46" s="92" t="s">
        <v>47</v>
      </c>
      <c r="K46" s="92" t="s">
        <v>143</v>
      </c>
      <c r="L46" s="233" t="s">
        <v>154</v>
      </c>
    </row>
    <row r="47" spans="1:13" ht="45" x14ac:dyDescent="0.25">
      <c r="A47" s="215" t="s">
        <v>78</v>
      </c>
      <c r="B47" s="88">
        <v>2.2269000000000001</v>
      </c>
      <c r="C47" s="89"/>
      <c r="D47" s="90" t="s">
        <v>44</v>
      </c>
      <c r="E47" s="90" t="s">
        <v>48</v>
      </c>
      <c r="F47" s="89"/>
      <c r="G47" s="89">
        <v>2.2269999999999999</v>
      </c>
      <c r="H47" s="91">
        <f t="shared" si="0"/>
        <v>1394.68102</v>
      </c>
      <c r="I47" s="89" t="s">
        <v>41</v>
      </c>
      <c r="J47" s="92" t="s">
        <v>49</v>
      </c>
      <c r="K47" s="92" t="s">
        <v>134</v>
      </c>
      <c r="L47" s="233" t="s">
        <v>154</v>
      </c>
    </row>
    <row r="48" spans="1:13" ht="42" customHeight="1" x14ac:dyDescent="0.25">
      <c r="A48" s="215" t="s">
        <v>79</v>
      </c>
      <c r="B48" s="88">
        <v>1.5349999999999999</v>
      </c>
      <c r="C48" s="89"/>
      <c r="D48" s="90" t="s">
        <v>44</v>
      </c>
      <c r="E48" s="90">
        <v>6536</v>
      </c>
      <c r="F48" s="89"/>
      <c r="G48" s="89">
        <v>1.5350999999999999</v>
      </c>
      <c r="H48" s="91">
        <f t="shared" si="0"/>
        <v>961.37172599999997</v>
      </c>
      <c r="I48" s="89" t="s">
        <v>41</v>
      </c>
      <c r="J48" s="92" t="s">
        <v>50</v>
      </c>
      <c r="K48" s="92" t="s">
        <v>134</v>
      </c>
      <c r="L48" s="233" t="s">
        <v>154</v>
      </c>
    </row>
    <row r="49" spans="1:13" ht="45" x14ac:dyDescent="0.25">
      <c r="A49" s="215" t="s">
        <v>80</v>
      </c>
      <c r="B49" s="88">
        <v>0.22900000000000001</v>
      </c>
      <c r="C49" s="89"/>
      <c r="D49" s="90" t="s">
        <v>44</v>
      </c>
      <c r="E49" s="90" t="s">
        <v>191</v>
      </c>
      <c r="F49" s="89"/>
      <c r="G49" s="89">
        <v>0.38800000000000001</v>
      </c>
      <c r="H49" s="91">
        <f t="shared" si="0"/>
        <v>242.98887999999999</v>
      </c>
      <c r="I49" s="89" t="s">
        <v>41</v>
      </c>
      <c r="J49" s="92" t="s">
        <v>184</v>
      </c>
      <c r="K49" s="92" t="s">
        <v>134</v>
      </c>
      <c r="L49" s="233" t="s">
        <v>154</v>
      </c>
    </row>
    <row r="50" spans="1:13" ht="60" x14ac:dyDescent="0.25">
      <c r="A50" s="215" t="s">
        <v>81</v>
      </c>
      <c r="B50" s="93">
        <v>0.10920000000000001</v>
      </c>
      <c r="C50" s="89"/>
      <c r="D50" s="90" t="s">
        <v>44</v>
      </c>
      <c r="E50" s="94" t="s">
        <v>192</v>
      </c>
      <c r="F50" s="89"/>
      <c r="G50" s="89">
        <v>0.10929999999999999</v>
      </c>
      <c r="H50" s="91">
        <f t="shared" si="0"/>
        <v>68.450217999999992</v>
      </c>
      <c r="I50" s="89" t="s">
        <v>41</v>
      </c>
      <c r="J50" s="92" t="s">
        <v>52</v>
      </c>
      <c r="K50" s="92" t="s">
        <v>144</v>
      </c>
      <c r="L50" s="233" t="s">
        <v>159</v>
      </c>
    </row>
    <row r="51" spans="1:13" ht="45" x14ac:dyDescent="0.25">
      <c r="A51" s="215" t="s">
        <v>88</v>
      </c>
      <c r="B51" s="93"/>
      <c r="C51" s="95"/>
      <c r="D51" s="90" t="s">
        <v>44</v>
      </c>
      <c r="E51" s="90">
        <v>6473</v>
      </c>
      <c r="F51" s="89"/>
      <c r="G51" s="89">
        <v>0.37</v>
      </c>
      <c r="H51" s="91">
        <f t="shared" si="0"/>
        <v>231.71619999999999</v>
      </c>
      <c r="I51" s="89" t="s">
        <v>41</v>
      </c>
      <c r="J51" s="92" t="s">
        <v>19</v>
      </c>
      <c r="K51" s="92" t="s">
        <v>134</v>
      </c>
      <c r="L51" s="233" t="s">
        <v>154</v>
      </c>
      <c r="M51" s="246" t="s">
        <v>208</v>
      </c>
    </row>
    <row r="52" spans="1:13" ht="45" x14ac:dyDescent="0.25">
      <c r="A52" s="215" t="s">
        <v>94</v>
      </c>
      <c r="B52" s="93">
        <v>8.4000000000000005E-2</v>
      </c>
      <c r="C52" s="95"/>
      <c r="D52" s="90" t="s">
        <v>44</v>
      </c>
      <c r="E52" s="90">
        <v>143</v>
      </c>
      <c r="F52" s="89"/>
      <c r="G52" s="89"/>
      <c r="H52" s="91">
        <f t="shared" si="0"/>
        <v>0</v>
      </c>
      <c r="I52" s="89" t="s">
        <v>41</v>
      </c>
      <c r="J52" s="92" t="s">
        <v>87</v>
      </c>
      <c r="K52" s="92" t="s">
        <v>140</v>
      </c>
      <c r="L52" s="233" t="s">
        <v>154</v>
      </c>
    </row>
    <row r="53" spans="1:13" ht="45" x14ac:dyDescent="0.25">
      <c r="A53" s="215" t="s">
        <v>94</v>
      </c>
      <c r="B53" s="93"/>
      <c r="C53" s="95"/>
      <c r="D53" s="90" t="s">
        <v>44</v>
      </c>
      <c r="E53" s="90" t="s">
        <v>85</v>
      </c>
      <c r="F53" s="89"/>
      <c r="G53" s="89"/>
      <c r="H53" s="91">
        <f t="shared" si="0"/>
        <v>0</v>
      </c>
      <c r="I53" s="89" t="s">
        <v>41</v>
      </c>
      <c r="J53" s="92" t="s">
        <v>87</v>
      </c>
      <c r="K53" s="92" t="s">
        <v>140</v>
      </c>
      <c r="L53" s="233" t="s">
        <v>154</v>
      </c>
    </row>
    <row r="54" spans="1:13" ht="45" x14ac:dyDescent="0.25">
      <c r="A54" s="215" t="s">
        <v>94</v>
      </c>
      <c r="B54" s="93"/>
      <c r="C54" s="95"/>
      <c r="D54" s="90" t="s">
        <v>44</v>
      </c>
      <c r="E54" s="90" t="s">
        <v>86</v>
      </c>
      <c r="F54" s="89"/>
      <c r="G54" s="89">
        <v>8.3699999999999997E-2</v>
      </c>
      <c r="H54" s="91">
        <f t="shared" si="0"/>
        <v>52.417961999999996</v>
      </c>
      <c r="I54" s="89" t="s">
        <v>41</v>
      </c>
      <c r="J54" s="92" t="s">
        <v>87</v>
      </c>
      <c r="K54" s="92" t="s">
        <v>140</v>
      </c>
      <c r="L54" s="233" t="s">
        <v>154</v>
      </c>
    </row>
    <row r="55" spans="1:13" ht="54" customHeight="1" x14ac:dyDescent="0.25">
      <c r="A55" s="215" t="s">
        <v>102</v>
      </c>
      <c r="B55" s="96"/>
      <c r="C55" s="95"/>
      <c r="D55" s="97" t="s">
        <v>44</v>
      </c>
      <c r="E55" s="90"/>
      <c r="F55" s="95"/>
      <c r="G55" s="95"/>
      <c r="H55" s="91">
        <f t="shared" si="0"/>
        <v>0</v>
      </c>
      <c r="I55" s="95" t="s">
        <v>41</v>
      </c>
      <c r="J55" s="98" t="s">
        <v>105</v>
      </c>
      <c r="K55" s="98" t="s">
        <v>153</v>
      </c>
      <c r="L55" s="234" t="s">
        <v>160</v>
      </c>
    </row>
    <row r="56" spans="1:13" ht="30" x14ac:dyDescent="0.25">
      <c r="A56" s="215" t="s">
        <v>103</v>
      </c>
      <c r="B56" s="96"/>
      <c r="C56" s="95"/>
      <c r="D56" s="90" t="s">
        <v>44</v>
      </c>
      <c r="E56" s="90"/>
      <c r="F56" s="95"/>
      <c r="G56" s="95"/>
      <c r="H56" s="91">
        <f t="shared" si="0"/>
        <v>0</v>
      </c>
      <c r="I56" s="95" t="s">
        <v>41</v>
      </c>
      <c r="J56" s="98" t="s">
        <v>104</v>
      </c>
      <c r="K56" s="98" t="s">
        <v>146</v>
      </c>
      <c r="L56" s="234" t="s">
        <v>160</v>
      </c>
    </row>
    <row r="57" spans="1:13" ht="30" x14ac:dyDescent="0.25">
      <c r="A57" s="215" t="s">
        <v>112</v>
      </c>
      <c r="B57" s="96"/>
      <c r="C57" s="95"/>
      <c r="D57" s="90" t="s">
        <v>44</v>
      </c>
      <c r="E57" s="90" t="s">
        <v>190</v>
      </c>
      <c r="F57" s="95"/>
      <c r="G57" s="95">
        <v>8.0699999999999994E-2</v>
      </c>
      <c r="H57" s="91">
        <f t="shared" si="0"/>
        <v>50.539181999999997</v>
      </c>
      <c r="I57" s="95" t="s">
        <v>41</v>
      </c>
      <c r="J57" s="98" t="s">
        <v>121</v>
      </c>
      <c r="K57" s="98" t="s">
        <v>151</v>
      </c>
      <c r="L57" s="234" t="s">
        <v>160</v>
      </c>
    </row>
    <row r="58" spans="1:13" ht="45" x14ac:dyDescent="0.25">
      <c r="A58" s="215" t="s">
        <v>114</v>
      </c>
      <c r="B58" s="96">
        <v>8.2000000000000003E-2</v>
      </c>
      <c r="C58" s="95"/>
      <c r="D58" s="90" t="s">
        <v>44</v>
      </c>
      <c r="E58" s="90">
        <v>6128</v>
      </c>
      <c r="F58" s="95"/>
      <c r="G58" s="95">
        <v>8.2000000000000003E-2</v>
      </c>
      <c r="H58" s="91">
        <f t="shared" si="0"/>
        <v>51.353320000000004</v>
      </c>
      <c r="I58" s="95" t="s">
        <v>41</v>
      </c>
      <c r="J58" s="98" t="s">
        <v>141</v>
      </c>
      <c r="K58" s="98" t="s">
        <v>149</v>
      </c>
      <c r="L58" s="234" t="s">
        <v>160</v>
      </c>
    </row>
    <row r="59" spans="1:13" x14ac:dyDescent="0.25">
      <c r="A59" s="215" t="s">
        <v>115</v>
      </c>
      <c r="B59" s="96">
        <v>0.72060000000000002</v>
      </c>
      <c r="C59" s="95"/>
      <c r="D59" s="90" t="s">
        <v>44</v>
      </c>
      <c r="E59" s="90" t="s">
        <v>123</v>
      </c>
      <c r="F59" s="95"/>
      <c r="G59" s="95">
        <v>0.72060000000000002</v>
      </c>
      <c r="H59" s="91">
        <f t="shared" si="0"/>
        <v>451.28295600000001</v>
      </c>
      <c r="I59" s="95" t="s">
        <v>41</v>
      </c>
      <c r="J59" s="98" t="s">
        <v>122</v>
      </c>
      <c r="K59" s="98" t="s">
        <v>152</v>
      </c>
      <c r="L59" s="234" t="s">
        <v>160</v>
      </c>
    </row>
    <row r="60" spans="1:13" ht="45" x14ac:dyDescent="0.25">
      <c r="A60" s="215" t="s">
        <v>116</v>
      </c>
      <c r="B60" s="96">
        <v>1.4823999999999999</v>
      </c>
      <c r="C60" s="95"/>
      <c r="D60" s="99" t="s">
        <v>44</v>
      </c>
      <c r="E60" s="90">
        <v>6401</v>
      </c>
      <c r="F60" s="95"/>
      <c r="G60" s="95">
        <v>0.1045</v>
      </c>
      <c r="H60" s="91">
        <f t="shared" si="0"/>
        <v>65.44417</v>
      </c>
      <c r="I60" s="95" t="s">
        <v>41</v>
      </c>
      <c r="J60" s="98" t="s">
        <v>124</v>
      </c>
      <c r="K60" s="98" t="s">
        <v>149</v>
      </c>
      <c r="L60" s="234" t="s">
        <v>160</v>
      </c>
    </row>
    <row r="61" spans="1:13" ht="45" x14ac:dyDescent="0.25">
      <c r="A61" s="215" t="s">
        <v>117</v>
      </c>
      <c r="B61" s="96">
        <v>1.4826999999999999</v>
      </c>
      <c r="C61" s="95"/>
      <c r="D61" s="90" t="s">
        <v>44</v>
      </c>
      <c r="E61" s="90" t="s">
        <v>126</v>
      </c>
      <c r="F61" s="95"/>
      <c r="G61" s="95">
        <v>1.4826999999999999</v>
      </c>
      <c r="H61" s="91">
        <f t="shared" si="0"/>
        <v>928.55570199999988</v>
      </c>
      <c r="I61" s="95" t="s">
        <v>41</v>
      </c>
      <c r="J61" s="98" t="s">
        <v>125</v>
      </c>
      <c r="K61" s="98" t="s">
        <v>148</v>
      </c>
      <c r="L61" s="234" t="s">
        <v>160</v>
      </c>
    </row>
    <row r="62" spans="1:13" ht="45" x14ac:dyDescent="0.25">
      <c r="A62" s="215" t="s">
        <v>118</v>
      </c>
      <c r="B62" s="96">
        <v>1.7527999999999999</v>
      </c>
      <c r="C62" s="95"/>
      <c r="D62" s="90" t="s">
        <v>44</v>
      </c>
      <c r="E62" s="90">
        <v>5901</v>
      </c>
      <c r="F62" s="95"/>
      <c r="G62" s="95">
        <v>1.7527999999999999</v>
      </c>
      <c r="H62" s="91">
        <f t="shared" si="0"/>
        <v>1097.7085279999999</v>
      </c>
      <c r="I62" s="95" t="s">
        <v>41</v>
      </c>
      <c r="J62" s="98" t="s">
        <v>127</v>
      </c>
      <c r="K62" s="98" t="s">
        <v>150</v>
      </c>
      <c r="L62" s="234" t="s">
        <v>160</v>
      </c>
    </row>
    <row r="63" spans="1:13" ht="30.75" customHeight="1" x14ac:dyDescent="0.25">
      <c r="A63" s="215" t="s">
        <v>155</v>
      </c>
      <c r="B63" s="96">
        <v>0.69969999999999999</v>
      </c>
      <c r="C63" s="95"/>
      <c r="D63" s="90" t="s">
        <v>44</v>
      </c>
      <c r="E63" s="90" t="s">
        <v>195</v>
      </c>
      <c r="F63" s="95"/>
      <c r="G63" s="95">
        <v>0.69969999999999999</v>
      </c>
      <c r="H63" s="91">
        <f t="shared" si="0"/>
        <v>438.19412199999999</v>
      </c>
      <c r="I63" s="95" t="s">
        <v>41</v>
      </c>
      <c r="J63" s="98" t="s">
        <v>135</v>
      </c>
      <c r="K63" s="98" t="s">
        <v>135</v>
      </c>
      <c r="L63" s="234" t="s">
        <v>154</v>
      </c>
      <c r="M63" s="250" t="s">
        <v>215</v>
      </c>
    </row>
    <row r="64" spans="1:13" ht="45" x14ac:dyDescent="0.25">
      <c r="A64" s="215" t="s">
        <v>156</v>
      </c>
      <c r="B64" s="96">
        <f>0.2102+0.2864+1.5724</f>
        <v>2.069</v>
      </c>
      <c r="C64" s="95"/>
      <c r="D64" s="90" t="s">
        <v>44</v>
      </c>
      <c r="E64" s="90"/>
      <c r="F64" s="95"/>
      <c r="G64" s="95">
        <v>2.069</v>
      </c>
      <c r="H64" s="91">
        <f t="shared" si="0"/>
        <v>1295.7319399999999</v>
      </c>
      <c r="I64" s="95" t="s">
        <v>41</v>
      </c>
      <c r="J64" s="98" t="s">
        <v>176</v>
      </c>
      <c r="K64" s="98" t="s">
        <v>149</v>
      </c>
      <c r="L64" s="234" t="s">
        <v>154</v>
      </c>
    </row>
    <row r="65" spans="1:14" ht="45" x14ac:dyDescent="0.25">
      <c r="A65" s="215" t="s">
        <v>177</v>
      </c>
      <c r="B65" s="96">
        <v>0.22770000000000001</v>
      </c>
      <c r="C65" s="95"/>
      <c r="D65" s="90" t="s">
        <v>44</v>
      </c>
      <c r="E65" s="90">
        <v>6525</v>
      </c>
      <c r="F65" s="95" t="s">
        <v>178</v>
      </c>
      <c r="G65" s="95">
        <v>0.22770000000000001</v>
      </c>
      <c r="H65" s="91">
        <f t="shared" si="0"/>
        <v>142.599402</v>
      </c>
      <c r="I65" s="95" t="s">
        <v>41</v>
      </c>
      <c r="J65" s="98" t="s">
        <v>179</v>
      </c>
      <c r="K65" s="92" t="s">
        <v>134</v>
      </c>
      <c r="L65" s="234" t="s">
        <v>154</v>
      </c>
    </row>
    <row r="66" spans="1:14" ht="60" x14ac:dyDescent="0.25">
      <c r="A66" s="215" t="s">
        <v>71</v>
      </c>
      <c r="B66" s="100">
        <v>2.6139999999999999</v>
      </c>
      <c r="C66" s="101"/>
      <c r="D66" s="102" t="s">
        <v>30</v>
      </c>
      <c r="E66" s="102">
        <v>6967</v>
      </c>
      <c r="F66" s="101" t="s">
        <v>6</v>
      </c>
      <c r="G66" s="101">
        <v>2.6139999999999999</v>
      </c>
      <c r="H66" s="103">
        <f t="shared" si="0"/>
        <v>1637.0436399999999</v>
      </c>
      <c r="I66" s="101" t="s">
        <v>41</v>
      </c>
      <c r="J66" s="104" t="s">
        <v>107</v>
      </c>
      <c r="K66" s="104" t="s">
        <v>142</v>
      </c>
      <c r="L66" s="235" t="s">
        <v>157</v>
      </c>
    </row>
    <row r="67" spans="1:14" ht="60" x14ac:dyDescent="0.25">
      <c r="A67" s="215" t="s">
        <v>61</v>
      </c>
      <c r="B67" s="105"/>
      <c r="C67" s="106"/>
      <c r="D67" s="107" t="s">
        <v>13</v>
      </c>
      <c r="E67" s="107" t="s">
        <v>14</v>
      </c>
      <c r="F67" s="106" t="s">
        <v>6</v>
      </c>
      <c r="G67" s="106"/>
      <c r="H67" s="108">
        <f t="shared" ref="H67:H74" si="1">G67*626.26</f>
        <v>0</v>
      </c>
      <c r="I67" s="106" t="s">
        <v>41</v>
      </c>
      <c r="J67" s="109" t="str">
        <f>J66</f>
        <v>areál poľnohospodárskej výroby - sad so služobným bytom (1ks stavby v nadväznosti na Dulovce</v>
      </c>
      <c r="K67" s="109" t="s">
        <v>137</v>
      </c>
      <c r="L67" s="236" t="s">
        <v>154</v>
      </c>
    </row>
    <row r="68" spans="1:14" ht="75" x14ac:dyDescent="0.25">
      <c r="A68" s="215" t="s">
        <v>61</v>
      </c>
      <c r="B68" s="105">
        <v>6.6425000000000001</v>
      </c>
      <c r="C68" s="106"/>
      <c r="D68" s="107" t="s">
        <v>187</v>
      </c>
      <c r="E68" s="107" t="s">
        <v>161</v>
      </c>
      <c r="F68" s="106" t="s">
        <v>6</v>
      </c>
      <c r="G68" s="106">
        <v>6.6425000000000001</v>
      </c>
      <c r="H68" s="108">
        <f t="shared" si="1"/>
        <v>4159.9320500000003</v>
      </c>
      <c r="I68" s="106" t="s">
        <v>41</v>
      </c>
      <c r="J68" s="109" t="s">
        <v>106</v>
      </c>
      <c r="K68" s="109" t="s">
        <v>137</v>
      </c>
      <c r="L68" s="236" t="s">
        <v>154</v>
      </c>
    </row>
    <row r="69" spans="1:14" ht="45" x14ac:dyDescent="0.25">
      <c r="A69" s="215" t="s">
        <v>82</v>
      </c>
      <c r="B69" s="110">
        <v>0.34100000000000003</v>
      </c>
      <c r="C69" s="111"/>
      <c r="D69" s="112" t="s">
        <v>198</v>
      </c>
      <c r="E69" s="112" t="s">
        <v>193</v>
      </c>
      <c r="F69" s="111"/>
      <c r="G69" s="111">
        <v>0.36399999999999999</v>
      </c>
      <c r="H69" s="113">
        <f t="shared" si="1"/>
        <v>227.95864</v>
      </c>
      <c r="I69" s="111" t="s">
        <v>41</v>
      </c>
      <c r="J69" s="114" t="s">
        <v>51</v>
      </c>
      <c r="K69" s="114" t="s">
        <v>134</v>
      </c>
      <c r="L69" s="237" t="s">
        <v>154</v>
      </c>
      <c r="M69" s="211"/>
      <c r="N69" s="131"/>
    </row>
    <row r="70" spans="1:14" ht="45" x14ac:dyDescent="0.25">
      <c r="A70" s="215" t="s">
        <v>110</v>
      </c>
      <c r="B70" s="115">
        <v>0.50080000000000002</v>
      </c>
      <c r="C70" s="116"/>
      <c r="D70" s="117" t="s">
        <v>183</v>
      </c>
      <c r="E70" s="117" t="s">
        <v>210</v>
      </c>
      <c r="F70" s="116"/>
      <c r="G70" s="116">
        <v>0.35680000000000001</v>
      </c>
      <c r="H70" s="118">
        <f t="shared" si="1"/>
        <v>223.449568</v>
      </c>
      <c r="I70" s="116" t="s">
        <v>41</v>
      </c>
      <c r="J70" s="119" t="s">
        <v>171</v>
      </c>
      <c r="K70" s="120" t="s">
        <v>134</v>
      </c>
      <c r="L70" s="238" t="s">
        <v>154</v>
      </c>
      <c r="M70" s="248" t="s">
        <v>211</v>
      </c>
    </row>
    <row r="71" spans="1:14" ht="45" x14ac:dyDescent="0.25">
      <c r="A71" s="215" t="s">
        <v>74</v>
      </c>
      <c r="B71" s="121">
        <v>1.92</v>
      </c>
      <c r="C71" s="122"/>
      <c r="D71" s="123" t="s">
        <v>212</v>
      </c>
      <c r="E71" s="123" t="s">
        <v>38</v>
      </c>
      <c r="F71" s="122"/>
      <c r="G71" s="122">
        <v>1.92</v>
      </c>
      <c r="H71" s="124">
        <f t="shared" si="1"/>
        <v>1202.4192</v>
      </c>
      <c r="I71" s="122" t="s">
        <v>42</v>
      </c>
      <c r="J71" s="125" t="s">
        <v>109</v>
      </c>
      <c r="K71" s="125" t="s">
        <v>134</v>
      </c>
      <c r="L71" s="239" t="s">
        <v>154</v>
      </c>
    </row>
    <row r="72" spans="1:14" ht="30" x14ac:dyDescent="0.25">
      <c r="A72" s="240" t="s">
        <v>75</v>
      </c>
      <c r="B72" s="126">
        <v>1.036</v>
      </c>
      <c r="C72" s="127"/>
      <c r="D72" s="128" t="s">
        <v>213</v>
      </c>
      <c r="E72" s="128">
        <v>5454</v>
      </c>
      <c r="F72" s="127"/>
      <c r="G72" s="127">
        <v>1.036</v>
      </c>
      <c r="H72" s="124">
        <f t="shared" si="1"/>
        <v>648.80536000000006</v>
      </c>
      <c r="I72" s="127" t="str">
        <f>I71</f>
        <v>Svätý Peter - Briežky</v>
      </c>
      <c r="J72" s="129" t="s">
        <v>108</v>
      </c>
      <c r="K72" s="129" t="s">
        <v>133</v>
      </c>
      <c r="L72" s="239" t="s">
        <v>154</v>
      </c>
    </row>
    <row r="73" spans="1:14" ht="45" x14ac:dyDescent="0.25">
      <c r="A73" s="240" t="s">
        <v>76</v>
      </c>
      <c r="B73" s="126">
        <v>0.82499999999999996</v>
      </c>
      <c r="C73" s="127"/>
      <c r="D73" s="123" t="s">
        <v>212</v>
      </c>
      <c r="E73" s="128" t="s">
        <v>43</v>
      </c>
      <c r="F73" s="127"/>
      <c r="G73" s="127">
        <v>0.82499999999999996</v>
      </c>
      <c r="H73" s="124">
        <f t="shared" si="1"/>
        <v>516.66449999999998</v>
      </c>
      <c r="I73" s="127" t="str">
        <f>I72</f>
        <v>Svätý Peter - Briežky</v>
      </c>
      <c r="J73" s="129" t="s">
        <v>109</v>
      </c>
      <c r="K73" s="125" t="s">
        <v>134</v>
      </c>
      <c r="L73" s="239" t="s">
        <v>154</v>
      </c>
    </row>
    <row r="74" spans="1:14" ht="45.75" thickBot="1" x14ac:dyDescent="0.3">
      <c r="A74" s="240" t="s">
        <v>55</v>
      </c>
      <c r="B74" s="130">
        <v>0.36599999999999999</v>
      </c>
      <c r="C74" s="253"/>
      <c r="D74" s="254" t="s">
        <v>186</v>
      </c>
      <c r="E74" s="254">
        <v>6345</v>
      </c>
      <c r="F74" s="253" t="s">
        <v>6</v>
      </c>
      <c r="G74" s="253">
        <v>0.36599999999999999</v>
      </c>
      <c r="H74" s="255">
        <f t="shared" si="1"/>
        <v>229.21115999999998</v>
      </c>
      <c r="I74" s="253" t="s">
        <v>41</v>
      </c>
      <c r="J74" s="256" t="s">
        <v>220</v>
      </c>
      <c r="K74" s="256" t="s">
        <v>135</v>
      </c>
      <c r="L74" s="257" t="s">
        <v>154</v>
      </c>
      <c r="M74" s="249" t="s">
        <v>207</v>
      </c>
    </row>
    <row r="75" spans="1:14" ht="15.75" thickBot="1" x14ac:dyDescent="0.3">
      <c r="A75" s="1"/>
      <c r="B75" s="1"/>
      <c r="C75" s="1"/>
      <c r="D75" s="1"/>
      <c r="E75" s="1"/>
      <c r="F75" s="258" t="s">
        <v>201</v>
      </c>
      <c r="G75" s="259">
        <f>SUM(G2:G74)</f>
        <v>70.002700000000004</v>
      </c>
      <c r="H75" s="260">
        <f>SUM(H2:H74)</f>
        <v>43839.890901999999</v>
      </c>
      <c r="I75" s="1"/>
      <c r="J75" s="1"/>
      <c r="K75" s="1"/>
      <c r="L75" s="1"/>
    </row>
    <row r="76" spans="1:14" ht="15.75" thickBot="1" x14ac:dyDescent="0.3"/>
    <row r="77" spans="1:14" ht="15.75" x14ac:dyDescent="0.25">
      <c r="D77" s="195" t="s">
        <v>203</v>
      </c>
      <c r="E77" s="196">
        <v>43840</v>
      </c>
      <c r="F77" s="197"/>
    </row>
    <row r="78" spans="1:14" ht="15.75" x14ac:dyDescent="0.25">
      <c r="D78" s="198" t="s">
        <v>222</v>
      </c>
      <c r="E78" s="199">
        <f>G75</f>
        <v>70.002700000000004</v>
      </c>
      <c r="F78" s="197"/>
    </row>
    <row r="79" spans="1:14" ht="16.5" thickBot="1" x14ac:dyDescent="0.3">
      <c r="D79" s="200" t="s">
        <v>204</v>
      </c>
      <c r="E79" s="201">
        <f>E77/E78</f>
        <v>626.26155848274425</v>
      </c>
      <c r="F79" s="197"/>
      <c r="G79" s="2"/>
      <c r="H79" s="2"/>
    </row>
    <row r="80" spans="1:14" ht="15.75" x14ac:dyDescent="0.25">
      <c r="D80" s="209"/>
      <c r="E80" s="210"/>
      <c r="F80" s="197"/>
      <c r="G80" s="2"/>
      <c r="H80" s="2"/>
    </row>
    <row r="81" spans="4:8" ht="15.75" x14ac:dyDescent="0.25">
      <c r="D81" s="209"/>
      <c r="E81" s="210"/>
      <c r="F81" s="197"/>
      <c r="G81" s="2"/>
      <c r="H81" s="2"/>
    </row>
    <row r="82" spans="4:8" ht="15.75" x14ac:dyDescent="0.25">
      <c r="D82" s="197"/>
      <c r="E82" s="197"/>
      <c r="F82" s="197"/>
    </row>
    <row r="83" spans="4:8" ht="16.5" thickBot="1" x14ac:dyDescent="0.3">
      <c r="D83" s="197"/>
      <c r="E83" s="197"/>
      <c r="F83" s="197"/>
    </row>
    <row r="84" spans="4:8" ht="16.5" thickBot="1" x14ac:dyDescent="0.3">
      <c r="D84" s="208" t="s">
        <v>205</v>
      </c>
      <c r="E84" s="197"/>
      <c r="F84" s="197"/>
    </row>
    <row r="85" spans="4:8" ht="16.5" thickBot="1" x14ac:dyDescent="0.3">
      <c r="D85" s="202" t="s">
        <v>223</v>
      </c>
      <c r="E85" s="203" t="s">
        <v>224</v>
      </c>
      <c r="F85" s="204" t="s">
        <v>225</v>
      </c>
    </row>
    <row r="86" spans="4:8" ht="15.75" x14ac:dyDescent="0.25">
      <c r="D86" s="132" t="s">
        <v>15</v>
      </c>
      <c r="E86" s="133">
        <f>H2+H3+H4</f>
        <v>612.16914999999995</v>
      </c>
      <c r="F86" s="134">
        <f>G2+G3+G4</f>
        <v>0.97750000000000004</v>
      </c>
    </row>
    <row r="87" spans="4:8" ht="15.75" x14ac:dyDescent="0.25">
      <c r="D87" s="135" t="s">
        <v>197</v>
      </c>
      <c r="E87" s="136">
        <f>H5</f>
        <v>67.009819999999991</v>
      </c>
      <c r="F87" s="137">
        <f>G5</f>
        <v>0.107</v>
      </c>
    </row>
    <row r="88" spans="4:8" ht="15.75" x14ac:dyDescent="0.25">
      <c r="D88" s="138" t="s">
        <v>167</v>
      </c>
      <c r="E88" s="139">
        <f>H6+H7</f>
        <v>5774.6182079999999</v>
      </c>
      <c r="F88" s="140">
        <f>G6+G7</f>
        <v>9.2208000000000006</v>
      </c>
    </row>
    <row r="89" spans="4:8" ht="15.75" x14ac:dyDescent="0.25">
      <c r="D89" s="141" t="s">
        <v>20</v>
      </c>
      <c r="E89" s="142">
        <f>H9</f>
        <v>118.05001</v>
      </c>
      <c r="F89" s="143">
        <f>G9</f>
        <v>0.1885</v>
      </c>
    </row>
    <row r="90" spans="4:8" ht="15.75" x14ac:dyDescent="0.25">
      <c r="D90" s="144" t="s">
        <v>27</v>
      </c>
      <c r="E90" s="145">
        <f>H11</f>
        <v>99.199584000000002</v>
      </c>
      <c r="F90" s="146">
        <f>G11</f>
        <v>0.15840000000000001</v>
      </c>
    </row>
    <row r="91" spans="4:8" ht="15.75" x14ac:dyDescent="0.25">
      <c r="D91" s="147" t="s">
        <v>97</v>
      </c>
      <c r="E91" s="148">
        <f>H12</f>
        <v>1183.6314</v>
      </c>
      <c r="F91" s="149">
        <f>G12</f>
        <v>1.89</v>
      </c>
    </row>
    <row r="92" spans="4:8" ht="15.75" x14ac:dyDescent="0.25">
      <c r="D92" s="150" t="s">
        <v>199</v>
      </c>
      <c r="E92" s="151">
        <f>H13</f>
        <v>178.23359600000001</v>
      </c>
      <c r="F92" s="152">
        <f>G13</f>
        <v>0.28460000000000002</v>
      </c>
    </row>
    <row r="93" spans="4:8" ht="15.75" x14ac:dyDescent="0.25">
      <c r="D93" s="153" t="s">
        <v>189</v>
      </c>
      <c r="E93" s="154">
        <f>H16</f>
        <v>215.997074</v>
      </c>
      <c r="F93" s="155">
        <f>G16</f>
        <v>0.34489999999999998</v>
      </c>
    </row>
    <row r="94" spans="4:8" ht="15.75" x14ac:dyDescent="0.25">
      <c r="D94" s="156" t="s">
        <v>31</v>
      </c>
      <c r="E94" s="157">
        <f>H17</f>
        <v>55.110879999999995</v>
      </c>
      <c r="F94" s="158">
        <f>G17</f>
        <v>8.7999999999999995E-2</v>
      </c>
    </row>
    <row r="95" spans="4:8" ht="15.75" x14ac:dyDescent="0.25">
      <c r="D95" s="159" t="s">
        <v>34</v>
      </c>
      <c r="E95" s="160">
        <f>H19</f>
        <v>852.27723400000002</v>
      </c>
      <c r="F95" s="161">
        <f>G19</f>
        <v>1.3609</v>
      </c>
    </row>
    <row r="96" spans="4:8" ht="15.75" x14ac:dyDescent="0.25">
      <c r="D96" s="162" t="s">
        <v>3</v>
      </c>
      <c r="E96" s="163">
        <f>SUM(H20:H32)-(6*E79)</f>
        <v>12594.642883103535</v>
      </c>
      <c r="F96" s="164">
        <f>SUM(G20:G32)-6</f>
        <v>20.110900000000001</v>
      </c>
    </row>
    <row r="97" spans="4:6" ht="15.75" x14ac:dyDescent="0.25">
      <c r="D97" s="162" t="s">
        <v>221</v>
      </c>
      <c r="E97" s="252">
        <f>E79*F97</f>
        <v>3757.5693508964655</v>
      </c>
      <c r="F97" s="164">
        <v>6</v>
      </c>
    </row>
    <row r="98" spans="4:6" ht="15.75" x14ac:dyDescent="0.25">
      <c r="D98" s="165" t="s">
        <v>17</v>
      </c>
      <c r="E98" s="166">
        <f>H34</f>
        <v>1121.0054</v>
      </c>
      <c r="F98" s="167">
        <f>G34</f>
        <v>1.79</v>
      </c>
    </row>
    <row r="99" spans="4:6" ht="15.75" x14ac:dyDescent="0.25">
      <c r="D99" s="168" t="s">
        <v>23</v>
      </c>
      <c r="E99" s="169">
        <f>H35</f>
        <v>47.533133999999997</v>
      </c>
      <c r="F99" s="170">
        <f>G35</f>
        <v>7.5899999999999995E-2</v>
      </c>
    </row>
    <row r="100" spans="4:6" ht="15.75" x14ac:dyDescent="0.25">
      <c r="D100" s="171" t="s">
        <v>26</v>
      </c>
      <c r="E100" s="172">
        <f>H36+H39</f>
        <v>381.580218</v>
      </c>
      <c r="F100" s="173">
        <f>G36+G39</f>
        <v>0.60930000000000006</v>
      </c>
    </row>
    <row r="101" spans="4:6" ht="15.75" x14ac:dyDescent="0.25">
      <c r="D101" s="174" t="s">
        <v>44</v>
      </c>
      <c r="E101" s="175">
        <f>SUM(H40:H65)</f>
        <v>7935.7788419999997</v>
      </c>
      <c r="F101" s="176">
        <f>SUM(G40:G65)</f>
        <v>12.6717</v>
      </c>
    </row>
    <row r="102" spans="4:6" ht="15.75" x14ac:dyDescent="0.25">
      <c r="D102" s="177" t="s">
        <v>30</v>
      </c>
      <c r="E102" s="178">
        <f>H66</f>
        <v>1637.0436399999999</v>
      </c>
      <c r="F102" s="179">
        <f>G66</f>
        <v>2.6139999999999999</v>
      </c>
    </row>
    <row r="103" spans="4:6" ht="15.75" x14ac:dyDescent="0.25">
      <c r="D103" s="180" t="s">
        <v>13</v>
      </c>
      <c r="E103" s="181">
        <f>H68</f>
        <v>4159.9320500000003</v>
      </c>
      <c r="F103" s="182">
        <f>G68</f>
        <v>6.6425000000000001</v>
      </c>
    </row>
    <row r="104" spans="4:6" ht="15.75" x14ac:dyDescent="0.25">
      <c r="D104" s="183" t="s">
        <v>198</v>
      </c>
      <c r="E104" s="184">
        <f>H69</f>
        <v>227.95864</v>
      </c>
      <c r="F104" s="185">
        <f>G69</f>
        <v>0.36399999999999999</v>
      </c>
    </row>
    <row r="105" spans="4:6" ht="15.75" x14ac:dyDescent="0.25">
      <c r="D105" s="186" t="s">
        <v>183</v>
      </c>
      <c r="E105" s="187">
        <f>H70</f>
        <v>223.449568</v>
      </c>
      <c r="F105" s="188">
        <f>G70</f>
        <v>0.35680000000000001</v>
      </c>
    </row>
    <row r="106" spans="4:6" ht="15.75" x14ac:dyDescent="0.25">
      <c r="D106" s="189" t="s">
        <v>188</v>
      </c>
      <c r="E106" s="190">
        <f>H71+H72+H73</f>
        <v>2367.88906</v>
      </c>
      <c r="F106" s="191">
        <f>G71+G72+G73</f>
        <v>3.7809999999999997</v>
      </c>
    </row>
    <row r="107" spans="4:6" ht="16.5" thickBot="1" x14ac:dyDescent="0.3">
      <c r="D107" s="192" t="s">
        <v>186</v>
      </c>
      <c r="E107" s="193">
        <f>H74</f>
        <v>229.21115999999998</v>
      </c>
      <c r="F107" s="194">
        <f>G74</f>
        <v>0.36599999999999999</v>
      </c>
    </row>
    <row r="108" spans="4:6" ht="16.5" thickBot="1" x14ac:dyDescent="0.3">
      <c r="D108" s="205" t="s">
        <v>201</v>
      </c>
      <c r="E108" s="206">
        <f>SUM(E86:E107)</f>
        <v>43839.890901999992</v>
      </c>
      <c r="F108" s="207">
        <f>SUM(F86:F107)</f>
        <v>70.002700000000004</v>
      </c>
    </row>
  </sheetData>
  <autoFilter ref="A1:L74" xr:uid="{F47AA596-6F0A-4F3E-895D-AA322151EB80}">
    <sortState ref="A2:L75">
      <sortCondition ref="D1:D74"/>
    </sortState>
  </autoFilter>
  <pageMargins left="0.7" right="0.7" top="0.75" bottom="0.75" header="0.3" footer="0.3"/>
  <pageSetup paperSize="9" scale="47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2024-10-04T10:51:50Z</dcterms:modified>
</cp:coreProperties>
</file>